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ml.chartshape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311"/>
  <workbookPr defaultThemeVersion="124226"/>
  <mc:AlternateContent xmlns:mc="http://schemas.openxmlformats.org/markup-compatibility/2006">
    <mc:Choice Requires="x15">
      <x15ac:absPath xmlns:x15ac="http://schemas.microsoft.com/office/spreadsheetml/2010/11/ac" url="C:\S2 FARMASI KLINIK\THESIS 2\DRAFT TESIS 2\Data Penelitian\"/>
    </mc:Choice>
  </mc:AlternateContent>
  <xr:revisionPtr revIDLastSave="1" documentId="13_ncr:1_{DD139628-5380-4272-955C-36ED560B7C60}" xr6:coauthVersionLast="47" xr6:coauthVersionMax="47" xr10:uidLastSave="{9E43D14E-8BC2-48A2-A49E-8A0A17DFA588}"/>
  <bookViews>
    <workbookView xWindow="-110" yWindow="-110" windowWidth="19420" windowHeight="10300" xr2:uid="{00000000-000D-0000-FFFF-FFFF00000000}"/>
  </bookViews>
  <sheets>
    <sheet name="Skor PDQ39" sheetId="1" r:id="rId1"/>
    <sheet name="Cutoffpoint" sheetId="6"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E8" i="1" l="1"/>
  <c r="BE7" i="1"/>
  <c r="BB7" i="1"/>
  <c r="BC7" i="1"/>
  <c r="BC8" i="1"/>
  <c r="BC9" i="1"/>
  <c r="BC10" i="1"/>
  <c r="BC11" i="1"/>
  <c r="BC12" i="1"/>
  <c r="BC13" i="1"/>
  <c r="BC14" i="1"/>
  <c r="BC15" i="1"/>
  <c r="BC16" i="1"/>
  <c r="BC17" i="1"/>
  <c r="BC18" i="1"/>
  <c r="BC19" i="1"/>
  <c r="BC20" i="1"/>
  <c r="BC21" i="1"/>
  <c r="BC22" i="1"/>
  <c r="BC23" i="1"/>
  <c r="BC24" i="1"/>
  <c r="BC25" i="1"/>
  <c r="BC26" i="1"/>
  <c r="BC27" i="1"/>
  <c r="BC28" i="1"/>
  <c r="BC29" i="1"/>
  <c r="BC30" i="1"/>
  <c r="BC31" i="1"/>
  <c r="BC32" i="1"/>
  <c r="BC33" i="1"/>
  <c r="BC34" i="1"/>
  <c r="BC35" i="1"/>
  <c r="BC36" i="1"/>
  <c r="BC6" i="1"/>
  <c r="G7" i="6"/>
  <c r="G8" i="6"/>
  <c r="G9" i="6"/>
  <c r="G10" i="6"/>
  <c r="G11" i="6"/>
  <c r="G12" i="6"/>
  <c r="G13" i="6"/>
  <c r="G14" i="6"/>
  <c r="G15" i="6"/>
  <c r="G16" i="6"/>
  <c r="G17" i="6"/>
  <c r="G18" i="6"/>
  <c r="G19" i="6"/>
  <c r="G20" i="6"/>
  <c r="G21" i="6"/>
  <c r="G22" i="6"/>
  <c r="G23" i="6"/>
  <c r="G24" i="6"/>
  <c r="G25" i="6"/>
  <c r="G26" i="6"/>
  <c r="G27" i="6"/>
  <c r="G28" i="6"/>
  <c r="G29" i="6"/>
  <c r="G30" i="6"/>
  <c r="G31" i="6"/>
  <c r="G32" i="6"/>
  <c r="G33" i="6"/>
  <c r="G34" i="6"/>
  <c r="G35" i="6"/>
  <c r="G36" i="6"/>
  <c r="G37" i="6"/>
  <c r="G6" i="6"/>
  <c r="E7" i="6"/>
  <c r="E8" i="6"/>
  <c r="E9" i="6"/>
  <c r="E10" i="6"/>
  <c r="E11" i="6"/>
  <c r="E12" i="6"/>
  <c r="E13" i="6"/>
  <c r="E14" i="6"/>
  <c r="E15" i="6"/>
  <c r="E16" i="6"/>
  <c r="E17" i="6"/>
  <c r="E18" i="6"/>
  <c r="E19" i="6"/>
  <c r="E20" i="6"/>
  <c r="E21" i="6"/>
  <c r="E22" i="6"/>
  <c r="E23" i="6"/>
  <c r="E24" i="6"/>
  <c r="E25" i="6"/>
  <c r="E26" i="6"/>
  <c r="E27" i="6"/>
  <c r="E28" i="6"/>
  <c r="E29" i="6"/>
  <c r="E30" i="6"/>
  <c r="E31" i="6"/>
  <c r="E32" i="6"/>
  <c r="E33" i="6"/>
  <c r="E34" i="6"/>
  <c r="E35" i="6"/>
  <c r="E36" i="6"/>
  <c r="E37" i="6"/>
  <c r="E6" i="6"/>
  <c r="AZ7" i="1"/>
  <c r="AZ8" i="1"/>
  <c r="AZ9" i="1"/>
  <c r="AZ10" i="1"/>
  <c r="AZ11" i="1"/>
  <c r="AZ12" i="1"/>
  <c r="AZ13" i="1"/>
  <c r="AZ14" i="1"/>
  <c r="AZ15" i="1"/>
  <c r="AZ16" i="1"/>
  <c r="AZ17" i="1"/>
  <c r="AZ18" i="1"/>
  <c r="AZ19" i="1"/>
  <c r="AZ20" i="1"/>
  <c r="AZ21" i="1"/>
  <c r="AZ22" i="1"/>
  <c r="AZ23" i="1"/>
  <c r="AZ24" i="1"/>
  <c r="AZ25" i="1"/>
  <c r="AZ26" i="1"/>
  <c r="AZ27" i="1"/>
  <c r="AZ28" i="1"/>
  <c r="AZ29" i="1"/>
  <c r="AZ30" i="1"/>
  <c r="AZ31" i="1"/>
  <c r="AZ32" i="1"/>
  <c r="AZ33" i="1"/>
  <c r="AZ34" i="1"/>
  <c r="AZ35" i="1"/>
  <c r="AZ36" i="1"/>
  <c r="AZ6" i="1"/>
  <c r="AY6" i="1"/>
  <c r="AY7" i="1"/>
  <c r="AY8" i="1"/>
  <c r="AY9" i="1"/>
  <c r="AY10" i="1"/>
  <c r="AY11" i="1"/>
  <c r="AY12" i="1"/>
  <c r="AY13" i="1"/>
  <c r="AY14" i="1"/>
  <c r="AY15" i="1"/>
  <c r="AY16" i="1"/>
  <c r="AY17" i="1"/>
  <c r="AY18" i="1"/>
  <c r="AY19" i="1"/>
  <c r="AY20" i="1"/>
  <c r="AY21" i="1"/>
  <c r="AY22" i="1"/>
  <c r="AY23" i="1"/>
  <c r="AY24" i="1"/>
  <c r="AY25" i="1"/>
  <c r="AY26" i="1"/>
  <c r="AY27" i="1"/>
  <c r="AY28" i="1"/>
  <c r="AY29" i="1"/>
  <c r="AY30" i="1"/>
  <c r="AY31" i="1"/>
  <c r="AY32" i="1"/>
  <c r="AY33" i="1"/>
  <c r="AY34" i="1"/>
  <c r="AY35" i="1"/>
  <c r="AY36" i="1"/>
  <c r="BB8" i="1" l="1"/>
  <c r="T29" i="1"/>
  <c r="AW36" i="1"/>
  <c r="AS36" i="1"/>
  <c r="AO36" i="1"/>
  <c r="AJ36" i="1"/>
  <c r="AF36" i="1"/>
  <c r="AA36" i="1"/>
  <c r="T36" i="1"/>
  <c r="M36" i="1"/>
  <c r="AW35" i="1"/>
  <c r="AS35" i="1"/>
  <c r="AO35" i="1"/>
  <c r="AJ35" i="1"/>
  <c r="AF35" i="1"/>
  <c r="AA35" i="1"/>
  <c r="T35" i="1"/>
  <c r="M35" i="1"/>
  <c r="AX35" i="1" s="1"/>
  <c r="AX36" i="1" l="1"/>
  <c r="AW34" i="1"/>
  <c r="AS34" i="1"/>
  <c r="AO34" i="1"/>
  <c r="AJ34" i="1"/>
  <c r="AF34" i="1"/>
  <c r="AA34" i="1"/>
  <c r="T34" i="1"/>
  <c r="M34" i="1"/>
  <c r="AX34" i="1" s="1"/>
  <c r="AW33" i="1"/>
  <c r="AS33" i="1"/>
  <c r="AO33" i="1"/>
  <c r="AJ33" i="1"/>
  <c r="AF33" i="1"/>
  <c r="AA33" i="1"/>
  <c r="T33" i="1"/>
  <c r="M33" i="1"/>
  <c r="AW32" i="1"/>
  <c r="AS32" i="1"/>
  <c r="AO32" i="1"/>
  <c r="AJ32" i="1"/>
  <c r="AF32" i="1"/>
  <c r="AA32" i="1"/>
  <c r="T32" i="1"/>
  <c r="M32" i="1"/>
  <c r="AW31" i="1"/>
  <c r="AS31" i="1"/>
  <c r="AO31" i="1"/>
  <c r="AJ31" i="1"/>
  <c r="AF31" i="1"/>
  <c r="AA31" i="1"/>
  <c r="T31" i="1"/>
  <c r="M31" i="1"/>
  <c r="AW30" i="1"/>
  <c r="AS30" i="1"/>
  <c r="AO30" i="1"/>
  <c r="AJ30" i="1"/>
  <c r="AF30" i="1"/>
  <c r="AA30" i="1"/>
  <c r="T30" i="1"/>
  <c r="M30" i="1"/>
  <c r="AA13" i="1"/>
  <c r="AW29" i="1"/>
  <c r="AS29" i="1"/>
  <c r="AO29" i="1"/>
  <c r="AJ29" i="1"/>
  <c r="AF29" i="1"/>
  <c r="AA29" i="1"/>
  <c r="M29" i="1"/>
  <c r="AW28" i="1"/>
  <c r="AS28" i="1"/>
  <c r="AO28" i="1"/>
  <c r="AJ28" i="1"/>
  <c r="AF28" i="1"/>
  <c r="AA28" i="1"/>
  <c r="T28" i="1"/>
  <c r="M28" i="1"/>
  <c r="AW27" i="1"/>
  <c r="AS27" i="1"/>
  <c r="AO27" i="1"/>
  <c r="AJ27" i="1"/>
  <c r="AF27" i="1"/>
  <c r="AA27" i="1"/>
  <c r="T27" i="1"/>
  <c r="M27" i="1"/>
  <c r="AW26" i="1"/>
  <c r="AS26" i="1"/>
  <c r="AO26" i="1"/>
  <c r="AJ26" i="1"/>
  <c r="AF26" i="1"/>
  <c r="AA26" i="1"/>
  <c r="T26" i="1"/>
  <c r="M26" i="1"/>
  <c r="AW25" i="1"/>
  <c r="M18" i="1"/>
  <c r="M19" i="1"/>
  <c r="M20" i="1"/>
  <c r="M21" i="1"/>
  <c r="M22" i="1"/>
  <c r="M23" i="1"/>
  <c r="M24" i="1"/>
  <c r="M25" i="1"/>
  <c r="AS25" i="1"/>
  <c r="AO25" i="1"/>
  <c r="AJ25" i="1"/>
  <c r="AF25" i="1"/>
  <c r="AA25" i="1"/>
  <c r="T25" i="1"/>
  <c r="AW24" i="1"/>
  <c r="AS24" i="1"/>
  <c r="AO24" i="1"/>
  <c r="AJ24" i="1"/>
  <c r="AF24" i="1"/>
  <c r="AA24" i="1"/>
  <c r="T24" i="1"/>
  <c r="AW23" i="1"/>
  <c r="AS23" i="1"/>
  <c r="AO23" i="1"/>
  <c r="AJ23" i="1"/>
  <c r="AF23" i="1"/>
  <c r="AA23" i="1"/>
  <c r="T23" i="1"/>
  <c r="AW22" i="1"/>
  <c r="AS22" i="1"/>
  <c r="AO22" i="1"/>
  <c r="AJ22" i="1"/>
  <c r="AF22" i="1"/>
  <c r="AA22" i="1"/>
  <c r="T22" i="1"/>
  <c r="AW21" i="1"/>
  <c r="AS21" i="1"/>
  <c r="AO21" i="1"/>
  <c r="AJ21" i="1"/>
  <c r="AF21" i="1"/>
  <c r="AA21" i="1"/>
  <c r="T21" i="1"/>
  <c r="AW20" i="1"/>
  <c r="AS20" i="1"/>
  <c r="AO20" i="1"/>
  <c r="AJ20" i="1"/>
  <c r="AF20" i="1"/>
  <c r="AA20" i="1"/>
  <c r="T20" i="1"/>
  <c r="AW19" i="1"/>
  <c r="AS19" i="1"/>
  <c r="AO19" i="1"/>
  <c r="AJ19" i="1"/>
  <c r="AF19" i="1"/>
  <c r="AA19" i="1"/>
  <c r="T19" i="1"/>
  <c r="AW18" i="1"/>
  <c r="AS18" i="1"/>
  <c r="AO18" i="1"/>
  <c r="AJ18" i="1"/>
  <c r="AF18" i="1"/>
  <c r="AA18" i="1"/>
  <c r="T18" i="1"/>
  <c r="AW17" i="1"/>
  <c r="AS17" i="1"/>
  <c r="AO17" i="1"/>
  <c r="AJ17" i="1"/>
  <c r="AF17" i="1"/>
  <c r="AA17" i="1"/>
  <c r="T17" i="1"/>
  <c r="M17" i="1"/>
  <c r="AW16" i="1"/>
  <c r="AS16" i="1"/>
  <c r="AO16" i="1"/>
  <c r="AJ16" i="1"/>
  <c r="AF16" i="1"/>
  <c r="AA16" i="1"/>
  <c r="T16" i="1"/>
  <c r="M16" i="1"/>
  <c r="AW15" i="1"/>
  <c r="AS15" i="1"/>
  <c r="AO15" i="1"/>
  <c r="AJ15" i="1"/>
  <c r="AF15" i="1"/>
  <c r="AA15" i="1"/>
  <c r="T15" i="1"/>
  <c r="M15" i="1"/>
  <c r="AW14" i="1"/>
  <c r="AS14" i="1"/>
  <c r="AO14" i="1"/>
  <c r="AJ14" i="1"/>
  <c r="AF14" i="1"/>
  <c r="AA14" i="1"/>
  <c r="T14" i="1"/>
  <c r="M14" i="1"/>
  <c r="AW13" i="1"/>
  <c r="AS13" i="1"/>
  <c r="AO13" i="1"/>
  <c r="AJ13" i="1"/>
  <c r="AF13" i="1"/>
  <c r="T13" i="1"/>
  <c r="M13" i="1"/>
  <c r="AW12" i="1"/>
  <c r="AS12" i="1"/>
  <c r="AO12" i="1"/>
  <c r="AJ12" i="1"/>
  <c r="AF12" i="1"/>
  <c r="AA12" i="1"/>
  <c r="T12" i="1"/>
  <c r="M12" i="1"/>
  <c r="AW11" i="1"/>
  <c r="AS11" i="1"/>
  <c r="AO11" i="1"/>
  <c r="AJ11" i="1"/>
  <c r="AF11" i="1"/>
  <c r="AA11" i="1"/>
  <c r="T11" i="1"/>
  <c r="M11" i="1"/>
  <c r="AW10" i="1"/>
  <c r="AS10" i="1"/>
  <c r="AO10" i="1"/>
  <c r="AJ10" i="1"/>
  <c r="AF10" i="1"/>
  <c r="AA10" i="1"/>
  <c r="T10" i="1"/>
  <c r="M10" i="1"/>
  <c r="AX10" i="1" s="1"/>
  <c r="AW9" i="1"/>
  <c r="AS9" i="1"/>
  <c r="AO9" i="1"/>
  <c r="AJ9" i="1"/>
  <c r="AF9" i="1"/>
  <c r="AA9" i="1"/>
  <c r="T9" i="1"/>
  <c r="M9" i="1"/>
  <c r="AW8" i="1"/>
  <c r="AS8" i="1"/>
  <c r="AO8" i="1"/>
  <c r="AJ8" i="1"/>
  <c r="AF8" i="1"/>
  <c r="AA8" i="1"/>
  <c r="T8" i="1"/>
  <c r="M8" i="1"/>
  <c r="AW7" i="1"/>
  <c r="AS7" i="1"/>
  <c r="AO7" i="1"/>
  <c r="AJ7" i="1"/>
  <c r="AF7" i="1"/>
  <c r="AA7" i="1"/>
  <c r="T7" i="1"/>
  <c r="M7" i="1"/>
  <c r="AW6" i="1"/>
  <c r="AS6" i="1"/>
  <c r="AO6" i="1"/>
  <c r="AJ6" i="1"/>
  <c r="AF6" i="1"/>
  <c r="AA6" i="1"/>
  <c r="T6" i="1"/>
  <c r="M6" i="1"/>
  <c r="AX6" i="1" l="1"/>
  <c r="AX38" i="1" s="1"/>
  <c r="AX30" i="1"/>
  <c r="AX33" i="1"/>
  <c r="AX32" i="1"/>
  <c r="AX31" i="1"/>
  <c r="AX7" i="1"/>
  <c r="AX8" i="1"/>
  <c r="AX9" i="1"/>
  <c r="AX11" i="1"/>
  <c r="AX12" i="1"/>
  <c r="AX13" i="1"/>
  <c r="AX19" i="1"/>
  <c r="AX21" i="1"/>
  <c r="AX27" i="1"/>
  <c r="AX29" i="1"/>
  <c r="AX14" i="1"/>
  <c r="AX15" i="1"/>
  <c r="AX16" i="1"/>
  <c r="AX17" i="1"/>
  <c r="AX23" i="1"/>
  <c r="AX25" i="1"/>
  <c r="AX28" i="1"/>
  <c r="AX24" i="1"/>
  <c r="AX22" i="1"/>
  <c r="AX20" i="1"/>
  <c r="AX18" i="1"/>
  <c r="AX26" i="1"/>
</calcChain>
</file>

<file path=xl/sharedStrings.xml><?xml version="1.0" encoding="utf-8"?>
<sst xmlns="http://schemas.openxmlformats.org/spreadsheetml/2006/main" count="69" uniqueCount="60">
  <si>
    <t>No</t>
  </si>
  <si>
    <t>Pasien</t>
  </si>
  <si>
    <t>Domain Mobilitas</t>
  </si>
  <si>
    <t>Domain aktivitas sehari-hari</t>
  </si>
  <si>
    <t>Domain emosi</t>
  </si>
  <si>
    <t>Domain stigma</t>
  </si>
  <si>
    <t>Domain suport sosial</t>
  </si>
  <si>
    <t>Domain fungsi kognitif</t>
  </si>
  <si>
    <t>Domain komunikasi</t>
  </si>
  <si>
    <t>Domain bodily discomfort</t>
  </si>
  <si>
    <t>Pertanyaan</t>
  </si>
  <si>
    <t>Total</t>
  </si>
  <si>
    <t>TOTAL SKOR</t>
  </si>
  <si>
    <t>COP dari literatur</t>
  </si>
  <si>
    <t>HASIL DARI CUT OFF ROC</t>
  </si>
  <si>
    <t>P-1</t>
  </si>
  <si>
    <t>P-2</t>
  </si>
  <si>
    <t>Baik</t>
  </si>
  <si>
    <t>P-3</t>
  </si>
  <si>
    <t>Buruk</t>
  </si>
  <si>
    <t>P-4</t>
  </si>
  <si>
    <t>P-5</t>
  </si>
  <si>
    <t>P-6</t>
  </si>
  <si>
    <t>P-7</t>
  </si>
  <si>
    <t>P-8</t>
  </si>
  <si>
    <t>P-9</t>
  </si>
  <si>
    <t>P-10</t>
  </si>
  <si>
    <t>P-11</t>
  </si>
  <si>
    <t>P-12</t>
  </si>
  <si>
    <t>P-13</t>
  </si>
  <si>
    <t>P-14</t>
  </si>
  <si>
    <t>P-15</t>
  </si>
  <si>
    <t>P-16</t>
  </si>
  <si>
    <t>P-17</t>
  </si>
  <si>
    <t>P-18</t>
  </si>
  <si>
    <t>P-19</t>
  </si>
  <si>
    <t>P-20</t>
  </si>
  <si>
    <t>P-21</t>
  </si>
  <si>
    <t>P-22</t>
  </si>
  <si>
    <t>P-23</t>
  </si>
  <si>
    <t>P-24</t>
  </si>
  <si>
    <t>P-25</t>
  </si>
  <si>
    <t>P-26</t>
  </si>
  <si>
    <t>P-27</t>
  </si>
  <si>
    <t>P-28</t>
  </si>
  <si>
    <t>P-29</t>
  </si>
  <si>
    <t>P-30</t>
  </si>
  <si>
    <t>P-31</t>
  </si>
  <si>
    <t>Rata-rata</t>
  </si>
  <si>
    <t>Coordinates of the ROC Curve</t>
  </si>
  <si>
    <t xml:space="preserve">Test Result Variable(s): </t>
  </si>
  <si>
    <t>skor</t>
  </si>
  <si>
    <r>
      <t>Positive if Greater Than or Equal To</t>
    </r>
    <r>
      <rPr>
        <vertAlign val="superscript"/>
        <sz val="9"/>
        <color indexed="62"/>
        <rFont val="Arial"/>
        <family val="2"/>
      </rPr>
      <t>a</t>
    </r>
  </si>
  <si>
    <t>Sensitivity</t>
  </si>
  <si>
    <t>1 - Specificity</t>
  </si>
  <si>
    <t>Specificity</t>
  </si>
  <si>
    <t>Youden's Index</t>
  </si>
  <si>
    <t>Youden index</t>
  </si>
  <si>
    <t>KURVA ROC</t>
  </si>
  <si>
    <t>a. The smallest cutoff value is the minimum observed test value minus 1, and the largest cutoff value is the maximum observed test value plus 1. All the other cutoff values are the averages of two consecutive ordered observed test values.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</si>
</sst>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
    <numFmt numFmtId="165" formatCode="0.000"/>
  </numFmts>
  <fonts count="11">
    <font>
      <sz val="11"/>
      <color theme="1"/>
      <name val="Calibri"/>
      <charset val="1"/>
      <scheme val="minor"/>
    </font>
    <font>
      <sz val="11"/>
      <color theme="1"/>
      <name val="Calibri"/>
      <family val="2"/>
      <scheme val="minor"/>
    </font>
    <font>
      <sz val="8"/>
      <name val="Calibri"/>
      <charset val="1"/>
      <scheme val="minor"/>
    </font>
    <font>
      <b/>
      <sz val="11"/>
      <color theme="1"/>
      <name val="Calibri"/>
      <family val="2"/>
      <scheme val="minor"/>
    </font>
    <font>
      <sz val="10"/>
      <name val="Arial"/>
      <family val="2"/>
    </font>
    <font>
      <b/>
      <sz val="9"/>
      <color indexed="60"/>
      <name val="Arial Bold"/>
    </font>
    <font>
      <sz val="9"/>
      <color indexed="60"/>
      <name val="Arial"/>
      <family val="2"/>
    </font>
    <font>
      <sz val="9"/>
      <name val="Arial"/>
      <family val="2"/>
    </font>
    <font>
      <sz val="9"/>
      <color indexed="62"/>
      <name val="Arial"/>
      <family val="2"/>
    </font>
    <font>
      <vertAlign val="superscript"/>
      <sz val="9"/>
      <color indexed="62"/>
      <name val="Arial"/>
      <family val="2"/>
    </font>
    <font>
      <sz val="9"/>
      <color theme="1"/>
      <name val="Calibri"/>
      <family val="2"/>
      <scheme val="minor"/>
    </font>
  </fonts>
  <fills count="6">
    <fill>
      <patternFill patternType="none"/>
    </fill>
    <fill>
      <patternFill patternType="gray125"/>
    </fill>
    <fill>
      <patternFill patternType="solid">
        <fgColor theme="0" tint="-0.14993743705557422"/>
        <bgColor indexed="64"/>
      </patternFill>
    </fill>
    <fill>
      <patternFill patternType="solid">
        <fgColor indexed="9"/>
        <bgColor indexed="64"/>
      </patternFill>
    </fill>
    <fill>
      <patternFill patternType="solid">
        <fgColor rgb="FF92D050"/>
        <bgColor indexed="64"/>
      </patternFill>
    </fill>
    <fill>
      <patternFill patternType="solid">
        <fgColor rgb="FFFFC000"/>
        <bgColor indexed="64"/>
      </patternFill>
    </fill>
  </fills>
  <borders count="21">
    <border>
      <left/>
      <right/>
      <top/>
      <bottom/>
      <diagonal/>
    </border>
    <border>
      <left style="thin">
        <color auto="1"/>
      </left>
      <right/>
      <top style="thin">
        <color auto="1"/>
      </top>
      <bottom/>
      <diagonal/>
    </border>
    <border>
      <left/>
      <right/>
      <top style="thin">
        <color auto="1"/>
      </top>
      <bottom/>
      <diagonal/>
    </border>
    <border>
      <left style="thin">
        <color auto="1"/>
      </left>
      <right/>
      <top/>
      <bottom/>
      <diagonal/>
    </border>
    <border>
      <left style="thin">
        <color auto="1"/>
      </left>
      <right/>
      <top/>
      <bottom style="thin">
        <color auto="1"/>
      </bottom>
      <diagonal/>
    </border>
    <border>
      <left/>
      <right/>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right style="thin">
        <color indexed="63"/>
      </right>
      <top/>
      <bottom style="thin">
        <color indexed="61"/>
      </bottom>
      <diagonal/>
    </border>
    <border>
      <left style="thin">
        <color indexed="63"/>
      </left>
      <right style="thin">
        <color indexed="63"/>
      </right>
      <top/>
      <bottom style="thin">
        <color indexed="61"/>
      </bottom>
      <diagonal/>
    </border>
    <border>
      <left style="thin">
        <color indexed="63"/>
      </left>
      <right/>
      <top/>
      <bottom style="thin">
        <color indexed="61"/>
      </bottom>
      <diagonal/>
    </border>
    <border>
      <left/>
      <right style="thin">
        <color indexed="63"/>
      </right>
      <top style="thin">
        <color indexed="61"/>
      </top>
      <bottom style="thin">
        <color indexed="22"/>
      </bottom>
      <diagonal/>
    </border>
    <border>
      <left style="thin">
        <color indexed="63"/>
      </left>
      <right style="thin">
        <color indexed="63"/>
      </right>
      <top style="thin">
        <color indexed="61"/>
      </top>
      <bottom style="thin">
        <color indexed="22"/>
      </bottom>
      <diagonal/>
    </border>
    <border>
      <left style="thin">
        <color indexed="63"/>
      </left>
      <right/>
      <top style="thin">
        <color indexed="61"/>
      </top>
      <bottom style="thin">
        <color indexed="22"/>
      </bottom>
      <diagonal/>
    </border>
    <border>
      <left/>
      <right style="thin">
        <color indexed="63"/>
      </right>
      <top style="thin">
        <color indexed="22"/>
      </top>
      <bottom style="thin">
        <color indexed="22"/>
      </bottom>
      <diagonal/>
    </border>
    <border>
      <left style="thin">
        <color indexed="63"/>
      </left>
      <right style="thin">
        <color indexed="63"/>
      </right>
      <top style="thin">
        <color indexed="22"/>
      </top>
      <bottom style="thin">
        <color indexed="22"/>
      </bottom>
      <diagonal/>
    </border>
    <border>
      <left style="thin">
        <color indexed="63"/>
      </left>
      <right/>
      <top style="thin">
        <color indexed="22"/>
      </top>
      <bottom style="thin">
        <color indexed="22"/>
      </bottom>
      <diagonal/>
    </border>
    <border>
      <left/>
      <right style="thin">
        <color indexed="63"/>
      </right>
      <top style="thin">
        <color indexed="22"/>
      </top>
      <bottom style="thin">
        <color indexed="61"/>
      </bottom>
      <diagonal/>
    </border>
    <border>
      <left style="thin">
        <color indexed="63"/>
      </left>
      <right style="thin">
        <color indexed="63"/>
      </right>
      <top style="thin">
        <color indexed="22"/>
      </top>
      <bottom style="thin">
        <color indexed="61"/>
      </bottom>
      <diagonal/>
    </border>
    <border>
      <left style="thin">
        <color indexed="63"/>
      </left>
      <right/>
      <top style="thin">
        <color indexed="22"/>
      </top>
      <bottom style="thin">
        <color indexed="61"/>
      </bottom>
      <diagonal/>
    </border>
  </borders>
  <cellStyleXfs count="2">
    <xf numFmtId="0" fontId="0" fillId="0" borderId="0"/>
    <xf numFmtId="0" fontId="4" fillId="0" borderId="0"/>
  </cellStyleXfs>
  <cellXfs count="50">
    <xf numFmtId="0" fontId="0" fillId="0" borderId="0" xfId="0"/>
    <xf numFmtId="0" fontId="0" fillId="2" borderId="0" xfId="0" applyFill="1" applyAlignment="1">
      <alignment horizontal="center"/>
    </xf>
    <xf numFmtId="0" fontId="0" fillId="0" borderId="0" xfId="0" applyAlignment="1">
      <alignment horizontal="center"/>
    </xf>
    <xf numFmtId="0" fontId="0" fillId="2" borderId="3" xfId="0" applyFill="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0" fillId="0" borderId="6" xfId="0" applyBorder="1" applyAlignment="1">
      <alignment horizontal="center"/>
    </xf>
    <xf numFmtId="0" fontId="0" fillId="2" borderId="7" xfId="0" applyFill="1" applyBorder="1" applyAlignment="1">
      <alignment horizontal="center"/>
    </xf>
    <xf numFmtId="0" fontId="0" fillId="0" borderId="7" xfId="0" applyBorder="1" applyAlignment="1">
      <alignment horizontal="center"/>
    </xf>
    <xf numFmtId="0" fontId="0" fillId="0" borderId="8" xfId="0" applyBorder="1" applyAlignment="1">
      <alignment horizontal="center"/>
    </xf>
    <xf numFmtId="2" fontId="0" fillId="0" borderId="7" xfId="0" applyNumberFormat="1" applyBorder="1" applyAlignment="1">
      <alignment horizontal="center"/>
    </xf>
    <xf numFmtId="2" fontId="0" fillId="0" borderId="8" xfId="0" applyNumberFormat="1" applyBorder="1" applyAlignment="1">
      <alignment horizontal="center"/>
    </xf>
    <xf numFmtId="2" fontId="0" fillId="0" borderId="0" xfId="0" applyNumberFormat="1" applyAlignment="1">
      <alignment horizontal="center"/>
    </xf>
    <xf numFmtId="0" fontId="0" fillId="2" borderId="0" xfId="0" applyFill="1" applyAlignment="1">
      <alignment horizontal="right"/>
    </xf>
    <xf numFmtId="0" fontId="0" fillId="0" borderId="0" xfId="0" applyAlignment="1">
      <alignment horizontal="left"/>
    </xf>
    <xf numFmtId="2" fontId="0" fillId="0" borderId="0" xfId="0" applyNumberFormat="1"/>
    <xf numFmtId="0" fontId="1" fillId="0" borderId="0" xfId="0" applyFont="1"/>
    <xf numFmtId="0" fontId="1" fillId="2" borderId="0" xfId="0" applyFont="1" applyFill="1" applyAlignment="1">
      <alignment horizontal="center"/>
    </xf>
    <xf numFmtId="165" fontId="0" fillId="0" borderId="0" xfId="0" applyNumberFormat="1"/>
    <xf numFmtId="165" fontId="0" fillId="4" borderId="0" xfId="0" applyNumberFormat="1" applyFill="1"/>
    <xf numFmtId="0" fontId="8" fillId="0" borderId="10" xfId="1" applyFont="1" applyBorder="1" applyAlignment="1">
      <alignment horizontal="center" wrapText="1"/>
    </xf>
    <xf numFmtId="0" fontId="8" fillId="0" borderId="11" xfId="1" applyFont="1" applyBorder="1" applyAlignment="1">
      <alignment horizontal="center" wrapText="1"/>
    </xf>
    <xf numFmtId="164" fontId="6" fillId="3" borderId="13" xfId="1" applyNumberFormat="1" applyFont="1" applyFill="1" applyBorder="1" applyAlignment="1">
      <alignment horizontal="right" vertical="top"/>
    </xf>
    <xf numFmtId="164" fontId="6" fillId="3" borderId="14" xfId="1" applyNumberFormat="1" applyFont="1" applyFill="1" applyBorder="1" applyAlignment="1">
      <alignment horizontal="right" vertical="top"/>
    </xf>
    <xf numFmtId="164" fontId="6" fillId="3" borderId="16" xfId="1" applyNumberFormat="1" applyFont="1" applyFill="1" applyBorder="1" applyAlignment="1">
      <alignment horizontal="right" vertical="top"/>
    </xf>
    <xf numFmtId="164" fontId="6" fillId="3" borderId="17" xfId="1" applyNumberFormat="1" applyFont="1" applyFill="1" applyBorder="1" applyAlignment="1">
      <alignment horizontal="right" vertical="top"/>
    </xf>
    <xf numFmtId="164" fontId="6" fillId="3" borderId="19" xfId="1" applyNumberFormat="1" applyFont="1" applyFill="1" applyBorder="1" applyAlignment="1">
      <alignment horizontal="right" vertical="top"/>
    </xf>
    <xf numFmtId="164" fontId="6" fillId="3" borderId="20" xfId="1" applyNumberFormat="1" applyFont="1" applyFill="1" applyBorder="1" applyAlignment="1">
      <alignment horizontal="right" vertical="top"/>
    </xf>
    <xf numFmtId="0" fontId="10" fillId="0" borderId="0" xfId="0" applyFont="1"/>
    <xf numFmtId="0" fontId="0" fillId="4" borderId="0" xfId="0" applyFill="1"/>
    <xf numFmtId="164" fontId="6" fillId="4" borderId="16" xfId="1" applyNumberFormat="1" applyFont="1" applyFill="1" applyBorder="1" applyAlignment="1">
      <alignment horizontal="right" vertical="top"/>
    </xf>
    <xf numFmtId="164" fontId="6" fillId="4" borderId="14" xfId="1" applyNumberFormat="1" applyFont="1" applyFill="1" applyBorder="1" applyAlignment="1">
      <alignment horizontal="right" vertical="top"/>
    </xf>
    <xf numFmtId="164" fontId="6" fillId="4" borderId="17" xfId="1" applyNumberFormat="1" applyFont="1" applyFill="1" applyBorder="1" applyAlignment="1">
      <alignment horizontal="right" vertical="top"/>
    </xf>
    <xf numFmtId="0" fontId="3" fillId="0" borderId="0" xfId="0" applyFont="1"/>
    <xf numFmtId="0" fontId="1" fillId="5" borderId="0" xfId="0" applyFont="1" applyFill="1" applyAlignment="1">
      <alignment wrapText="1"/>
    </xf>
    <xf numFmtId="2" fontId="8" fillId="0" borderId="9" xfId="1" applyNumberFormat="1" applyFont="1" applyBorder="1" applyAlignment="1">
      <alignment horizontal="center" wrapText="1"/>
    </xf>
    <xf numFmtId="2" fontId="6" fillId="3" borderId="12" xfId="1" applyNumberFormat="1" applyFont="1" applyFill="1" applyBorder="1" applyAlignment="1">
      <alignment horizontal="right" vertical="top"/>
    </xf>
    <xf numFmtId="2" fontId="6" fillId="3" borderId="15" xfId="1" applyNumberFormat="1" applyFont="1" applyFill="1" applyBorder="1" applyAlignment="1">
      <alignment horizontal="right" vertical="top"/>
    </xf>
    <xf numFmtId="2" fontId="6" fillId="4" borderId="15" xfId="1" applyNumberFormat="1" applyFont="1" applyFill="1" applyBorder="1" applyAlignment="1">
      <alignment horizontal="right" vertical="top"/>
    </xf>
    <xf numFmtId="2" fontId="6" fillId="3" borderId="18" xfId="1" applyNumberFormat="1" applyFont="1" applyFill="1" applyBorder="1" applyAlignment="1">
      <alignment horizontal="right" vertical="top"/>
    </xf>
    <xf numFmtId="2" fontId="10" fillId="0" borderId="0" xfId="0" applyNumberFormat="1" applyFont="1"/>
    <xf numFmtId="0" fontId="3" fillId="2" borderId="0" xfId="0" applyFont="1" applyFill="1" applyAlignment="1">
      <alignment horizontal="center" wrapText="1"/>
    </xf>
    <xf numFmtId="0" fontId="0" fillId="5" borderId="0" xfId="0" applyFill="1" applyAlignment="1">
      <alignment horizontal="center"/>
    </xf>
    <xf numFmtId="0" fontId="0" fillId="0" borderId="1" xfId="0" applyBorder="1" applyAlignment="1">
      <alignment horizontal="center"/>
    </xf>
    <xf numFmtId="0" fontId="0" fillId="0" borderId="2" xfId="0" applyBorder="1" applyAlignment="1">
      <alignment horizontal="center"/>
    </xf>
    <xf numFmtId="0" fontId="5" fillId="0" borderId="0" xfId="1" applyFont="1" applyAlignment="1">
      <alignment horizontal="center" vertical="center" wrapText="1"/>
    </xf>
    <xf numFmtId="0" fontId="6" fillId="0" borderId="0" xfId="1" applyFont="1" applyAlignment="1">
      <alignment horizontal="left" vertical="top" wrapText="1"/>
    </xf>
    <xf numFmtId="0" fontId="6" fillId="3" borderId="0" xfId="1" applyFont="1" applyFill="1" applyAlignment="1"/>
    <xf numFmtId="0" fontId="7" fillId="0" borderId="0" xfId="1" applyFont="1" applyAlignment="1"/>
  </cellXfs>
  <cellStyles count="2">
    <cellStyle name="Normal" xfId="0" builtinId="0"/>
    <cellStyle name="Normal_Sheet4" xfId="1" xr:uid="{8BB0E8AB-BDE8-4EB9-BA28-4505AE9520CE}"/>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3" Type="http://schemas.openxmlformats.org/officeDocument/2006/relationships/chartUserShapes" Target="../drawings/drawing2.xml"/><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Cutoffpoint!$C$5</c:f>
              <c:strCache>
                <c:ptCount val="1"/>
                <c:pt idx="0">
                  <c:v>Sensitivity</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val>
            <c:numRef>
              <c:f>Cutoffpoint!$C$6:$C$37</c:f>
              <c:numCache>
                <c:formatCode>###0.000</c:formatCode>
                <c:ptCount val="32"/>
                <c:pt idx="0">
                  <c:v>1</c:v>
                </c:pt>
                <c:pt idx="1">
                  <c:v>1</c:v>
                </c:pt>
                <c:pt idx="2">
                  <c:v>1</c:v>
                </c:pt>
                <c:pt idx="3">
                  <c:v>1</c:v>
                </c:pt>
                <c:pt idx="4">
                  <c:v>1</c:v>
                </c:pt>
                <c:pt idx="5">
                  <c:v>1</c:v>
                </c:pt>
                <c:pt idx="6">
                  <c:v>1</c:v>
                </c:pt>
                <c:pt idx="7">
                  <c:v>1</c:v>
                </c:pt>
                <c:pt idx="8">
                  <c:v>1</c:v>
                </c:pt>
                <c:pt idx="9">
                  <c:v>1</c:v>
                </c:pt>
                <c:pt idx="10">
                  <c:v>1</c:v>
                </c:pt>
                <c:pt idx="11">
                  <c:v>1</c:v>
                </c:pt>
                <c:pt idx="12">
                  <c:v>1</c:v>
                </c:pt>
                <c:pt idx="13">
                  <c:v>1</c:v>
                </c:pt>
                <c:pt idx="14">
                  <c:v>1</c:v>
                </c:pt>
                <c:pt idx="15">
                  <c:v>1</c:v>
                </c:pt>
                <c:pt idx="16">
                  <c:v>1</c:v>
                </c:pt>
                <c:pt idx="17">
                  <c:v>1</c:v>
                </c:pt>
                <c:pt idx="18">
                  <c:v>1</c:v>
                </c:pt>
                <c:pt idx="19">
                  <c:v>1</c:v>
                </c:pt>
                <c:pt idx="20">
                  <c:v>1</c:v>
                </c:pt>
                <c:pt idx="21">
                  <c:v>0.90909090909090906</c:v>
                </c:pt>
                <c:pt idx="22">
                  <c:v>0.81818181818181823</c:v>
                </c:pt>
                <c:pt idx="23">
                  <c:v>0.72727272727272729</c:v>
                </c:pt>
                <c:pt idx="24">
                  <c:v>0.63636363636363635</c:v>
                </c:pt>
                <c:pt idx="25">
                  <c:v>0.54545454545454541</c:v>
                </c:pt>
                <c:pt idx="26">
                  <c:v>0.45454545454545453</c:v>
                </c:pt>
                <c:pt idx="27">
                  <c:v>0.36363636363636365</c:v>
                </c:pt>
                <c:pt idx="28">
                  <c:v>0.27272727272727271</c:v>
                </c:pt>
                <c:pt idx="29">
                  <c:v>0.18181818181818182</c:v>
                </c:pt>
                <c:pt idx="30">
                  <c:v>9.0909090909090912E-2</c:v>
                </c:pt>
                <c:pt idx="31">
                  <c:v>0</c:v>
                </c:pt>
              </c:numCache>
            </c:numRef>
          </c:val>
          <c:smooth val="0"/>
          <c:extLst>
            <c:ext xmlns:c16="http://schemas.microsoft.com/office/drawing/2014/chart" uri="{C3380CC4-5D6E-409C-BE32-E72D297353CC}">
              <c16:uniqueId val="{00000000-E664-4044-8649-A41A52E7B79E}"/>
            </c:ext>
          </c:extLst>
        </c:ser>
        <c:ser>
          <c:idx val="1"/>
          <c:order val="1"/>
          <c:tx>
            <c:strRef>
              <c:f>Cutoffpoint!$E$5</c:f>
              <c:strCache>
                <c:ptCount val="1"/>
                <c:pt idx="0">
                  <c:v>Specificity</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val>
            <c:numRef>
              <c:f>Cutoffpoint!$E$6:$E$37</c:f>
              <c:numCache>
                <c:formatCode>###0.000</c:formatCode>
                <c:ptCount val="32"/>
                <c:pt idx="0">
                  <c:v>0</c:v>
                </c:pt>
                <c:pt idx="1">
                  <c:v>5.0000000000000044E-2</c:v>
                </c:pt>
                <c:pt idx="2">
                  <c:v>9.9999999999999978E-2</c:v>
                </c:pt>
                <c:pt idx="3">
                  <c:v>0.15000000000000002</c:v>
                </c:pt>
                <c:pt idx="4">
                  <c:v>0.19999999999999996</c:v>
                </c:pt>
                <c:pt idx="5">
                  <c:v>0.25</c:v>
                </c:pt>
                <c:pt idx="6">
                  <c:v>0.30000000000000004</c:v>
                </c:pt>
                <c:pt idx="7">
                  <c:v>0.35</c:v>
                </c:pt>
                <c:pt idx="8">
                  <c:v>0.4</c:v>
                </c:pt>
                <c:pt idx="9">
                  <c:v>0.44999999999999996</c:v>
                </c:pt>
                <c:pt idx="10">
                  <c:v>0.5</c:v>
                </c:pt>
                <c:pt idx="11">
                  <c:v>0.55000000000000004</c:v>
                </c:pt>
                <c:pt idx="12">
                  <c:v>0.6</c:v>
                </c:pt>
                <c:pt idx="13">
                  <c:v>0.65</c:v>
                </c:pt>
                <c:pt idx="14">
                  <c:v>0.7</c:v>
                </c:pt>
                <c:pt idx="15">
                  <c:v>0.75</c:v>
                </c:pt>
                <c:pt idx="16">
                  <c:v>0.8</c:v>
                </c:pt>
                <c:pt idx="17">
                  <c:v>0.85</c:v>
                </c:pt>
                <c:pt idx="18">
                  <c:v>0.9</c:v>
                </c:pt>
                <c:pt idx="19">
                  <c:v>0.95</c:v>
                </c:pt>
                <c:pt idx="20">
                  <c:v>1</c:v>
                </c:pt>
                <c:pt idx="21">
                  <c:v>1</c:v>
                </c:pt>
                <c:pt idx="22">
                  <c:v>1</c:v>
                </c:pt>
                <c:pt idx="23">
                  <c:v>1</c:v>
                </c:pt>
                <c:pt idx="24">
                  <c:v>1</c:v>
                </c:pt>
                <c:pt idx="25">
                  <c:v>1</c:v>
                </c:pt>
                <c:pt idx="26">
                  <c:v>1</c:v>
                </c:pt>
                <c:pt idx="27">
                  <c:v>1</c:v>
                </c:pt>
                <c:pt idx="28">
                  <c:v>1</c:v>
                </c:pt>
                <c:pt idx="29">
                  <c:v>1</c:v>
                </c:pt>
                <c:pt idx="30">
                  <c:v>1</c:v>
                </c:pt>
                <c:pt idx="31">
                  <c:v>1</c:v>
                </c:pt>
              </c:numCache>
            </c:numRef>
          </c:val>
          <c:smooth val="0"/>
          <c:extLst>
            <c:ext xmlns:c16="http://schemas.microsoft.com/office/drawing/2014/chart" uri="{C3380CC4-5D6E-409C-BE32-E72D297353CC}">
              <c16:uniqueId val="{00000001-E664-4044-8649-A41A52E7B79E}"/>
            </c:ext>
          </c:extLst>
        </c:ser>
        <c:dLbls>
          <c:showLegendKey val="0"/>
          <c:showVal val="0"/>
          <c:showCatName val="0"/>
          <c:showSerName val="0"/>
          <c:showPercent val="0"/>
          <c:showBubbleSize val="0"/>
        </c:dLbls>
        <c:marker val="1"/>
        <c:smooth val="0"/>
        <c:axId val="2066591824"/>
        <c:axId val="2066594224"/>
      </c:lineChart>
      <c:catAx>
        <c:axId val="2066591824"/>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66594224"/>
        <c:crosses val="autoZero"/>
        <c:auto val="1"/>
        <c:lblAlgn val="ctr"/>
        <c:lblOffset val="100"/>
        <c:noMultiLvlLbl val="0"/>
      </c:catAx>
      <c:valAx>
        <c:axId val="2066594224"/>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6659182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userShapes r:id="rId3"/>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8</xdr:col>
      <xdr:colOff>60325</xdr:colOff>
      <xdr:row>6</xdr:row>
      <xdr:rowOff>57150</xdr:rowOff>
    </xdr:from>
    <xdr:to>
      <xdr:col>15</xdr:col>
      <xdr:colOff>365125</xdr:colOff>
      <xdr:row>21</xdr:row>
      <xdr:rowOff>38100</xdr:rowOff>
    </xdr:to>
    <xdr:graphicFrame macro="">
      <xdr:nvGraphicFramePr>
        <xdr:cNvPr id="2" name="Chart 1">
          <a:extLst>
            <a:ext uri="{FF2B5EF4-FFF2-40B4-BE49-F238E27FC236}">
              <a16:creationId xmlns:a16="http://schemas.microsoft.com/office/drawing/2014/main" id="{0BF28291-40D8-2466-4CDB-B9AECAA7A34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c:userShapes xmlns:c="http://schemas.openxmlformats.org/drawingml/2006/chart">
  <cdr:relSizeAnchor xmlns:cdr="http://schemas.openxmlformats.org/drawingml/2006/chartDrawing">
    <cdr:from>
      <cdr:x>0.65453</cdr:x>
      <cdr:y>0.28615</cdr:y>
    </cdr:from>
    <cdr:to>
      <cdr:x>0.65453</cdr:x>
      <cdr:y>0.79824</cdr:y>
    </cdr:to>
    <cdr:cxnSp macro="">
      <cdr:nvCxnSpPr>
        <cdr:cNvPr id="5" name="Straight Arrow Connector 4">
          <a:extLst xmlns:a="http://schemas.openxmlformats.org/drawingml/2006/main">
            <a:ext uri="{FF2B5EF4-FFF2-40B4-BE49-F238E27FC236}">
              <a16:creationId xmlns:a16="http://schemas.microsoft.com/office/drawing/2014/main" id="{F4DF808A-ACD4-76E3-CBEF-5CCE0E9D81D1}"/>
            </a:ext>
          </a:extLst>
        </cdr:cNvPr>
        <cdr:cNvCxnSpPr/>
      </cdr:nvCxnSpPr>
      <cdr:spPr>
        <a:xfrm xmlns:a="http://schemas.openxmlformats.org/drawingml/2006/main">
          <a:off x="2987675" y="789516"/>
          <a:ext cx="0" cy="1412875"/>
        </a:xfrm>
        <a:prstGeom xmlns:a="http://schemas.openxmlformats.org/drawingml/2006/main" prst="straightConnector1">
          <a:avLst/>
        </a:prstGeom>
        <a:ln xmlns:a="http://schemas.openxmlformats.org/drawingml/2006/main">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userShape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4:BE69"/>
  <sheetViews>
    <sheetView tabSelected="1" topLeftCell="A4" zoomScale="80" zoomScaleNormal="80" workbookViewId="0">
      <pane xSplit="1" ySplit="2" topLeftCell="B20" activePane="bottomRight" state="frozen"/>
      <selection pane="bottomRight" activeCell="B6" sqref="B6"/>
      <selection pane="bottomLeft" activeCell="A6" sqref="A6"/>
      <selection pane="topRight" activeCell="B4" sqref="B4"/>
    </sheetView>
  </sheetViews>
  <sheetFormatPr defaultColWidth="9" defaultRowHeight="14.45"/>
  <cols>
    <col min="1" max="1" width="3.5703125" bestFit="1" customWidth="1"/>
    <col min="2" max="2" width="12.42578125" bestFit="1" customWidth="1"/>
    <col min="20" max="20" width="8.85546875" customWidth="1"/>
    <col min="27" max="27" width="12.28515625" customWidth="1"/>
    <col min="35" max="35" width="9" customWidth="1"/>
    <col min="36" max="36" width="10.42578125" customWidth="1"/>
    <col min="45" max="45" width="11.140625" customWidth="1"/>
    <col min="49" max="50" width="12.42578125"/>
  </cols>
  <sheetData>
    <row r="4" spans="1:57">
      <c r="A4" t="s">
        <v>0</v>
      </c>
      <c r="B4" t="s">
        <v>1</v>
      </c>
      <c r="C4" s="44" t="s">
        <v>2</v>
      </c>
      <c r="D4" s="45"/>
      <c r="E4" s="45"/>
      <c r="F4" s="45"/>
      <c r="G4" s="45"/>
      <c r="H4" s="45"/>
      <c r="I4" s="45"/>
      <c r="J4" s="45"/>
      <c r="K4" s="45"/>
      <c r="L4" s="45"/>
      <c r="M4" s="7"/>
      <c r="N4" s="44" t="s">
        <v>3</v>
      </c>
      <c r="O4" s="45"/>
      <c r="P4" s="45"/>
      <c r="Q4" s="45"/>
      <c r="R4" s="45"/>
      <c r="S4" s="45"/>
      <c r="T4" s="7"/>
      <c r="U4" s="44" t="s">
        <v>4</v>
      </c>
      <c r="V4" s="45"/>
      <c r="W4" s="45"/>
      <c r="X4" s="45"/>
      <c r="Y4" s="45"/>
      <c r="Z4" s="45"/>
      <c r="AA4" s="7"/>
      <c r="AB4" s="44" t="s">
        <v>5</v>
      </c>
      <c r="AC4" s="45"/>
      <c r="AD4" s="45"/>
      <c r="AE4" s="45"/>
      <c r="AF4" s="7"/>
      <c r="AG4" s="44" t="s">
        <v>6</v>
      </c>
      <c r="AH4" s="45"/>
      <c r="AI4" s="45"/>
      <c r="AJ4" s="7"/>
      <c r="AK4" s="44" t="s">
        <v>7</v>
      </c>
      <c r="AL4" s="45"/>
      <c r="AM4" s="45"/>
      <c r="AN4" s="45"/>
      <c r="AO4" s="7"/>
      <c r="AP4" s="44" t="s">
        <v>8</v>
      </c>
      <c r="AQ4" s="45"/>
      <c r="AR4" s="45"/>
      <c r="AS4" s="7"/>
      <c r="AT4" s="44" t="s">
        <v>9</v>
      </c>
      <c r="AU4" s="45"/>
      <c r="AV4" s="45"/>
      <c r="AW4" s="7"/>
    </row>
    <row r="5" spans="1:57" s="1" customFormat="1" ht="43.5">
      <c r="B5" s="14" t="s">
        <v>10</v>
      </c>
      <c r="C5" s="3">
        <v>1</v>
      </c>
      <c r="D5" s="1">
        <v>2</v>
      </c>
      <c r="E5" s="1">
        <v>3</v>
      </c>
      <c r="F5" s="1">
        <v>4</v>
      </c>
      <c r="G5" s="1">
        <v>5</v>
      </c>
      <c r="H5" s="1">
        <v>6</v>
      </c>
      <c r="I5" s="1">
        <v>7</v>
      </c>
      <c r="J5" s="1">
        <v>8</v>
      </c>
      <c r="K5" s="1">
        <v>9</v>
      </c>
      <c r="L5" s="1">
        <v>10</v>
      </c>
      <c r="M5" s="8" t="s">
        <v>11</v>
      </c>
      <c r="N5" s="3">
        <v>11</v>
      </c>
      <c r="O5" s="1">
        <v>12</v>
      </c>
      <c r="P5" s="1">
        <v>13</v>
      </c>
      <c r="Q5" s="1">
        <v>14</v>
      </c>
      <c r="R5" s="1">
        <v>15</v>
      </c>
      <c r="S5" s="1">
        <v>16</v>
      </c>
      <c r="T5" s="8" t="s">
        <v>11</v>
      </c>
      <c r="U5" s="3">
        <v>17</v>
      </c>
      <c r="V5" s="1">
        <v>18</v>
      </c>
      <c r="W5" s="1">
        <v>19</v>
      </c>
      <c r="X5" s="1">
        <v>20</v>
      </c>
      <c r="Y5" s="1">
        <v>21</v>
      </c>
      <c r="Z5" s="1">
        <v>22</v>
      </c>
      <c r="AA5" s="8" t="s">
        <v>11</v>
      </c>
      <c r="AB5" s="3">
        <v>23</v>
      </c>
      <c r="AC5" s="1">
        <v>24</v>
      </c>
      <c r="AD5" s="1">
        <v>25</v>
      </c>
      <c r="AE5" s="1">
        <v>26</v>
      </c>
      <c r="AF5" s="8" t="s">
        <v>11</v>
      </c>
      <c r="AG5" s="3">
        <v>27</v>
      </c>
      <c r="AH5" s="1">
        <v>28</v>
      </c>
      <c r="AI5" s="1">
        <v>29</v>
      </c>
      <c r="AJ5" s="8" t="s">
        <v>11</v>
      </c>
      <c r="AK5" s="3">
        <v>30</v>
      </c>
      <c r="AL5" s="1">
        <v>31</v>
      </c>
      <c r="AM5" s="1">
        <v>32</v>
      </c>
      <c r="AN5" s="1">
        <v>33</v>
      </c>
      <c r="AO5" s="8" t="s">
        <v>11</v>
      </c>
      <c r="AP5" s="3">
        <v>34</v>
      </c>
      <c r="AQ5" s="1">
        <v>35</v>
      </c>
      <c r="AR5" s="1">
        <v>36</v>
      </c>
      <c r="AS5" s="8" t="s">
        <v>11</v>
      </c>
      <c r="AT5" s="3">
        <v>37</v>
      </c>
      <c r="AU5" s="1">
        <v>38</v>
      </c>
      <c r="AV5" s="1">
        <v>39</v>
      </c>
      <c r="AW5" s="8" t="s">
        <v>11</v>
      </c>
      <c r="AX5" s="18" t="s">
        <v>12</v>
      </c>
      <c r="AY5" s="42" t="s">
        <v>13</v>
      </c>
      <c r="BC5" s="42" t="s">
        <v>14</v>
      </c>
    </row>
    <row r="6" spans="1:57" s="2" customFormat="1">
      <c r="A6" s="2">
        <v>1</v>
      </c>
      <c r="B6" s="15" t="s">
        <v>15</v>
      </c>
      <c r="C6" s="4">
        <v>2</v>
      </c>
      <c r="D6" s="2">
        <v>0</v>
      </c>
      <c r="E6" s="2">
        <v>2</v>
      </c>
      <c r="F6" s="2">
        <v>0</v>
      </c>
      <c r="G6" s="2">
        <v>0</v>
      </c>
      <c r="H6" s="2">
        <v>0</v>
      </c>
      <c r="I6" s="2">
        <v>2</v>
      </c>
      <c r="J6" s="2">
        <v>0</v>
      </c>
      <c r="K6" s="2">
        <v>2</v>
      </c>
      <c r="L6" s="2">
        <v>0</v>
      </c>
      <c r="M6" s="9">
        <f>((SUM(C6:L6)/40)*100)</f>
        <v>20</v>
      </c>
      <c r="N6" s="4">
        <v>0</v>
      </c>
      <c r="O6" s="2">
        <v>2</v>
      </c>
      <c r="P6" s="2">
        <v>0</v>
      </c>
      <c r="Q6" s="2">
        <v>2</v>
      </c>
      <c r="R6" s="2">
        <v>0</v>
      </c>
      <c r="S6" s="2">
        <v>0</v>
      </c>
      <c r="T6" s="11">
        <f>((SUM(N6:S6)/24)*100)</f>
        <v>16.666666666666664</v>
      </c>
      <c r="U6" s="4">
        <v>0</v>
      </c>
      <c r="V6" s="2">
        <v>0</v>
      </c>
      <c r="W6" s="2">
        <v>0</v>
      </c>
      <c r="X6" s="2">
        <v>0</v>
      </c>
      <c r="Y6" s="2">
        <v>0</v>
      </c>
      <c r="Z6" s="2">
        <v>0</v>
      </c>
      <c r="AA6" s="11">
        <f t="shared" ref="AA6:AA16" si="0">((SUM(U6:Z6)/24)*100)</f>
        <v>0</v>
      </c>
      <c r="AB6" s="4">
        <v>0</v>
      </c>
      <c r="AC6" s="2">
        <v>0</v>
      </c>
      <c r="AD6" s="2">
        <v>0</v>
      </c>
      <c r="AE6" s="2">
        <v>0</v>
      </c>
      <c r="AF6" s="11">
        <f>((SUM(AB6:AE6)/16)*100)</f>
        <v>0</v>
      </c>
      <c r="AG6" s="4">
        <v>0</v>
      </c>
      <c r="AH6" s="2">
        <v>0</v>
      </c>
      <c r="AI6" s="2">
        <v>0</v>
      </c>
      <c r="AJ6" s="11">
        <f>((SUM(AG6:AI6)/12)*100)</f>
        <v>0</v>
      </c>
      <c r="AK6" s="4">
        <v>3</v>
      </c>
      <c r="AL6" s="2">
        <v>0</v>
      </c>
      <c r="AM6" s="2">
        <v>0</v>
      </c>
      <c r="AN6" s="2">
        <v>0</v>
      </c>
      <c r="AO6" s="11">
        <f>((SUM(AK6:AN6)/16)*100)</f>
        <v>18.75</v>
      </c>
      <c r="AP6" s="4">
        <v>0</v>
      </c>
      <c r="AQ6" s="2">
        <v>0</v>
      </c>
      <c r="AR6" s="2">
        <v>0</v>
      </c>
      <c r="AS6" s="11">
        <f>((SUM(AP6:AR6)/12)*100)</f>
        <v>0</v>
      </c>
      <c r="AT6" s="4">
        <v>0</v>
      </c>
      <c r="AU6" s="2">
        <v>2</v>
      </c>
      <c r="AV6" s="2">
        <v>0</v>
      </c>
      <c r="AW6" s="11">
        <f>((SUM(AT6:AV6)/12)*100)</f>
        <v>16.666666666666664</v>
      </c>
      <c r="AX6" s="13">
        <f>SUM(M6,T6,AA6,AF6,AJ6,AO6,AS6,AW6)/8</f>
        <v>9.0104166666666661</v>
      </c>
      <c r="AY6" s="2" t="str">
        <f>IF(AX6&lt;34.4,"Baik","Buruk")</f>
        <v>Baik</v>
      </c>
      <c r="AZ6" s="2" t="str">
        <f>IF(AX6&lt;34.4,"0","1")</f>
        <v>0</v>
      </c>
      <c r="BC6" s="2" t="str">
        <f>IF(AX6&lt;33.99,"Baik","Buruk")</f>
        <v>Baik</v>
      </c>
    </row>
    <row r="7" spans="1:57" s="2" customFormat="1">
      <c r="A7" s="2">
        <v>2</v>
      </c>
      <c r="B7" s="15" t="s">
        <v>16</v>
      </c>
      <c r="C7" s="4">
        <v>2</v>
      </c>
      <c r="D7" s="2">
        <v>2</v>
      </c>
      <c r="E7" s="2">
        <v>3</v>
      </c>
      <c r="F7" s="2">
        <v>1</v>
      </c>
      <c r="G7" s="2">
        <v>1</v>
      </c>
      <c r="H7" s="2">
        <v>1</v>
      </c>
      <c r="I7" s="2">
        <v>2</v>
      </c>
      <c r="J7" s="2">
        <v>3</v>
      </c>
      <c r="K7" s="2">
        <v>1</v>
      </c>
      <c r="L7" s="2">
        <v>0</v>
      </c>
      <c r="M7" s="9">
        <f t="shared" ref="M7:M16" si="1">((SUM(C7:L7)/40)*100)</f>
        <v>40</v>
      </c>
      <c r="N7" s="4">
        <v>1</v>
      </c>
      <c r="O7" s="2">
        <v>2</v>
      </c>
      <c r="P7" s="2">
        <v>2</v>
      </c>
      <c r="Q7" s="2">
        <v>1</v>
      </c>
      <c r="R7" s="2">
        <v>2</v>
      </c>
      <c r="S7" s="2">
        <v>0</v>
      </c>
      <c r="T7" s="11">
        <f t="shared" ref="T7:T16" si="2">((SUM(N7:S7)/24)*100)</f>
        <v>33.333333333333329</v>
      </c>
      <c r="U7" s="4">
        <v>0</v>
      </c>
      <c r="V7" s="2">
        <v>0</v>
      </c>
      <c r="W7" s="2">
        <v>0</v>
      </c>
      <c r="X7" s="2">
        <v>0</v>
      </c>
      <c r="Y7" s="2">
        <v>1</v>
      </c>
      <c r="Z7" s="2">
        <v>0</v>
      </c>
      <c r="AA7" s="11">
        <f t="shared" si="0"/>
        <v>4.1666666666666661</v>
      </c>
      <c r="AB7" s="4">
        <v>0</v>
      </c>
      <c r="AC7" s="2">
        <v>0</v>
      </c>
      <c r="AD7" s="2">
        <v>0</v>
      </c>
      <c r="AE7" s="2">
        <v>0</v>
      </c>
      <c r="AF7" s="11">
        <f t="shared" ref="AF7:AF16" si="3">((SUM(AB7:AE7)/16)*100)</f>
        <v>0</v>
      </c>
      <c r="AG7" s="4">
        <v>0</v>
      </c>
      <c r="AH7" s="2">
        <v>0</v>
      </c>
      <c r="AI7" s="2">
        <v>0</v>
      </c>
      <c r="AJ7" s="11">
        <f t="shared" ref="AJ7:AJ16" si="4">((SUM(AG7:AI7)/12)*100)</f>
        <v>0</v>
      </c>
      <c r="AK7" s="4">
        <v>1</v>
      </c>
      <c r="AL7" s="2">
        <v>0</v>
      </c>
      <c r="AM7" s="2">
        <v>2</v>
      </c>
      <c r="AN7" s="2">
        <v>0</v>
      </c>
      <c r="AO7" s="11">
        <f t="shared" ref="AO7:AO16" si="5">((SUM(AK7:AN7)/16)*100)</f>
        <v>18.75</v>
      </c>
      <c r="AP7" s="4">
        <v>2</v>
      </c>
      <c r="AQ7" s="2">
        <v>0</v>
      </c>
      <c r="AR7" s="2">
        <v>0</v>
      </c>
      <c r="AS7" s="11">
        <f t="shared" ref="AS7:AS16" si="6">((SUM(AP7:AR7)/12)*100)</f>
        <v>16.666666666666664</v>
      </c>
      <c r="AT7" s="4">
        <v>2</v>
      </c>
      <c r="AU7" s="2">
        <v>2</v>
      </c>
      <c r="AV7" s="2">
        <v>0</v>
      </c>
      <c r="AW7" s="11">
        <f t="shared" ref="AW7:AW16" si="7">((SUM(AT7:AV7)/12)*100)</f>
        <v>33.333333333333329</v>
      </c>
      <c r="AX7" s="13">
        <f t="shared" ref="AX7:AX36" si="8">SUM(M7,T7,AA7,AF7,AJ7,AO7,AS7,AW7)/8</f>
        <v>18.28125</v>
      </c>
      <c r="AY7" s="2" t="str">
        <f t="shared" ref="AY7:AY36" si="9">IF(AX7&lt;34.4,"Baik","Buruk")</f>
        <v>Baik</v>
      </c>
      <c r="AZ7" s="2" t="str">
        <f t="shared" ref="AZ7:AZ36" si="10">IF(AX7&lt;34.4,"0","1")</f>
        <v>0</v>
      </c>
      <c r="BA7" s="43" t="s">
        <v>17</v>
      </c>
      <c r="BB7" s="43">
        <f>COUNTIFS(AY6:AY36,"=Baik")</f>
        <v>20</v>
      </c>
      <c r="BC7" s="2" t="str">
        <f t="shared" ref="BC7:BC36" si="11">IF(AX7&lt;33.99,"Baik","Buruk")</f>
        <v>Baik</v>
      </c>
      <c r="BD7" s="43" t="s">
        <v>17</v>
      </c>
      <c r="BE7" s="43">
        <f>COUNTIFS(BC6:BC36,"=Baik")</f>
        <v>20</v>
      </c>
    </row>
    <row r="8" spans="1:57" s="2" customFormat="1">
      <c r="A8" s="2">
        <v>3</v>
      </c>
      <c r="B8" s="15" t="s">
        <v>18</v>
      </c>
      <c r="C8" s="4">
        <v>2</v>
      </c>
      <c r="D8" s="2">
        <v>4</v>
      </c>
      <c r="E8" s="2">
        <v>3</v>
      </c>
      <c r="F8" s="2">
        <v>4</v>
      </c>
      <c r="G8" s="2">
        <v>3</v>
      </c>
      <c r="H8" s="2">
        <v>2</v>
      </c>
      <c r="I8" s="2">
        <v>3</v>
      </c>
      <c r="J8" s="2">
        <v>4</v>
      </c>
      <c r="K8" s="2">
        <v>0</v>
      </c>
      <c r="L8" s="2">
        <v>3</v>
      </c>
      <c r="M8" s="9">
        <f t="shared" si="1"/>
        <v>70</v>
      </c>
      <c r="N8" s="4">
        <v>0</v>
      </c>
      <c r="O8" s="2">
        <v>3</v>
      </c>
      <c r="P8" s="2">
        <v>3</v>
      </c>
      <c r="Q8" s="2">
        <v>2</v>
      </c>
      <c r="R8" s="2">
        <v>1</v>
      </c>
      <c r="S8" s="2">
        <v>3</v>
      </c>
      <c r="T8" s="11">
        <f t="shared" si="2"/>
        <v>50</v>
      </c>
      <c r="U8" s="4">
        <v>0</v>
      </c>
      <c r="V8" s="2">
        <v>0</v>
      </c>
      <c r="W8" s="2">
        <v>0</v>
      </c>
      <c r="X8" s="2">
        <v>2</v>
      </c>
      <c r="Y8" s="2">
        <v>0</v>
      </c>
      <c r="Z8" s="2">
        <v>0</v>
      </c>
      <c r="AA8" s="11">
        <f t="shared" si="0"/>
        <v>8.3333333333333321</v>
      </c>
      <c r="AB8" s="4">
        <v>0</v>
      </c>
      <c r="AC8" s="2">
        <v>1</v>
      </c>
      <c r="AD8" s="2">
        <v>0</v>
      </c>
      <c r="AE8" s="2">
        <v>0</v>
      </c>
      <c r="AF8" s="11">
        <f t="shared" si="3"/>
        <v>6.25</v>
      </c>
      <c r="AG8" s="4">
        <v>1</v>
      </c>
      <c r="AH8" s="2">
        <v>0</v>
      </c>
      <c r="AI8" s="2">
        <v>0</v>
      </c>
      <c r="AJ8" s="11">
        <f t="shared" si="4"/>
        <v>8.3333333333333321</v>
      </c>
      <c r="AK8" s="4">
        <v>2</v>
      </c>
      <c r="AL8" s="2">
        <v>3</v>
      </c>
      <c r="AM8" s="2">
        <v>3</v>
      </c>
      <c r="AN8" s="2">
        <v>0</v>
      </c>
      <c r="AO8" s="11">
        <f t="shared" si="5"/>
        <v>50</v>
      </c>
      <c r="AP8" s="4">
        <v>0</v>
      </c>
      <c r="AQ8" s="2">
        <v>0</v>
      </c>
      <c r="AR8" s="2">
        <v>0</v>
      </c>
      <c r="AS8" s="11">
        <f t="shared" si="6"/>
        <v>0</v>
      </c>
      <c r="AT8" s="4">
        <v>3</v>
      </c>
      <c r="AU8" s="2">
        <v>3</v>
      </c>
      <c r="AV8" s="2">
        <v>0</v>
      </c>
      <c r="AW8" s="11">
        <f t="shared" si="7"/>
        <v>50</v>
      </c>
      <c r="AX8" s="13">
        <f t="shared" si="8"/>
        <v>30.364583333333336</v>
      </c>
      <c r="AY8" s="2" t="str">
        <f t="shared" si="9"/>
        <v>Baik</v>
      </c>
      <c r="AZ8" s="2" t="str">
        <f t="shared" si="10"/>
        <v>0</v>
      </c>
      <c r="BA8" s="43" t="s">
        <v>19</v>
      </c>
      <c r="BB8" s="43">
        <f>COUNTIFS(AY7:AY37,"=Buruk")</f>
        <v>11</v>
      </c>
      <c r="BC8" s="2" t="str">
        <f t="shared" si="11"/>
        <v>Baik</v>
      </c>
      <c r="BD8" s="43" t="s">
        <v>19</v>
      </c>
      <c r="BE8" s="43">
        <f>COUNTIFS(BC6:BC36,"=Buruk")</f>
        <v>11</v>
      </c>
    </row>
    <row r="9" spans="1:57" s="2" customFormat="1">
      <c r="A9" s="2">
        <v>4</v>
      </c>
      <c r="B9" s="15" t="s">
        <v>20</v>
      </c>
      <c r="C9" s="4">
        <v>3</v>
      </c>
      <c r="D9" s="2">
        <v>3</v>
      </c>
      <c r="E9" s="2">
        <v>2</v>
      </c>
      <c r="F9" s="2">
        <v>3</v>
      </c>
      <c r="G9" s="2">
        <v>2</v>
      </c>
      <c r="H9" s="2">
        <v>2</v>
      </c>
      <c r="I9" s="2">
        <v>3</v>
      </c>
      <c r="J9" s="2">
        <v>1</v>
      </c>
      <c r="K9" s="2">
        <v>3</v>
      </c>
      <c r="L9" s="2">
        <v>2</v>
      </c>
      <c r="M9" s="9">
        <f t="shared" si="1"/>
        <v>60</v>
      </c>
      <c r="N9" s="4">
        <v>0</v>
      </c>
      <c r="O9" s="2">
        <v>3</v>
      </c>
      <c r="P9" s="2">
        <v>1</v>
      </c>
      <c r="Q9" s="2">
        <v>1</v>
      </c>
      <c r="R9" s="2">
        <v>1</v>
      </c>
      <c r="S9" s="2">
        <v>0</v>
      </c>
      <c r="T9" s="11">
        <f t="shared" si="2"/>
        <v>25</v>
      </c>
      <c r="U9" s="4">
        <v>2</v>
      </c>
      <c r="V9" s="2">
        <v>3</v>
      </c>
      <c r="W9" s="2">
        <v>1</v>
      </c>
      <c r="X9" s="2">
        <v>2</v>
      </c>
      <c r="Y9" s="2">
        <v>3</v>
      </c>
      <c r="Z9" s="2">
        <v>3</v>
      </c>
      <c r="AA9" s="11">
        <f t="shared" si="0"/>
        <v>58.333333333333336</v>
      </c>
      <c r="AB9" s="4">
        <v>0</v>
      </c>
      <c r="AC9" s="2">
        <v>0</v>
      </c>
      <c r="AD9" s="2">
        <v>0</v>
      </c>
      <c r="AE9" s="2">
        <v>0</v>
      </c>
      <c r="AF9" s="11">
        <f t="shared" si="3"/>
        <v>0</v>
      </c>
      <c r="AG9" s="4">
        <v>2</v>
      </c>
      <c r="AH9" s="2">
        <v>2</v>
      </c>
      <c r="AI9" s="2">
        <v>1</v>
      </c>
      <c r="AJ9" s="11">
        <f t="shared" si="4"/>
        <v>41.666666666666671</v>
      </c>
      <c r="AK9" s="4">
        <v>2</v>
      </c>
      <c r="AL9" s="2">
        <v>0</v>
      </c>
      <c r="AM9" s="2">
        <v>3</v>
      </c>
      <c r="AN9" s="2">
        <v>2</v>
      </c>
      <c r="AO9" s="11">
        <f t="shared" si="5"/>
        <v>43.75</v>
      </c>
      <c r="AP9" s="4">
        <v>3</v>
      </c>
      <c r="AQ9" s="2">
        <v>3</v>
      </c>
      <c r="AR9" s="2">
        <v>0</v>
      </c>
      <c r="AS9" s="11">
        <f t="shared" si="6"/>
        <v>50</v>
      </c>
      <c r="AT9" s="4">
        <v>4</v>
      </c>
      <c r="AU9" s="2">
        <v>4</v>
      </c>
      <c r="AV9" s="2">
        <v>2</v>
      </c>
      <c r="AW9" s="11">
        <f t="shared" si="7"/>
        <v>83.333333333333343</v>
      </c>
      <c r="AX9" s="13">
        <f t="shared" si="8"/>
        <v>45.260416666666671</v>
      </c>
      <c r="AY9" s="2" t="str">
        <f t="shared" si="9"/>
        <v>Buruk</v>
      </c>
      <c r="AZ9" s="2" t="str">
        <f t="shared" si="10"/>
        <v>1</v>
      </c>
      <c r="BC9" s="2" t="str">
        <f t="shared" si="11"/>
        <v>Buruk</v>
      </c>
    </row>
    <row r="10" spans="1:57" s="2" customFormat="1">
      <c r="A10" s="2">
        <v>5</v>
      </c>
      <c r="B10" s="15" t="s">
        <v>21</v>
      </c>
      <c r="C10" s="4">
        <v>3</v>
      </c>
      <c r="D10" s="2">
        <v>4</v>
      </c>
      <c r="E10" s="2">
        <v>4</v>
      </c>
      <c r="F10" s="2">
        <v>3</v>
      </c>
      <c r="G10" s="2">
        <v>3</v>
      </c>
      <c r="H10" s="2">
        <v>3</v>
      </c>
      <c r="I10" s="2">
        <v>3</v>
      </c>
      <c r="J10" s="2">
        <v>1</v>
      </c>
      <c r="K10" s="2">
        <v>0</v>
      </c>
      <c r="L10" s="2">
        <v>3</v>
      </c>
      <c r="M10" s="9">
        <f t="shared" si="1"/>
        <v>67.5</v>
      </c>
      <c r="N10" s="4">
        <v>0</v>
      </c>
      <c r="O10" s="2">
        <v>0</v>
      </c>
      <c r="P10" s="2">
        <v>0</v>
      </c>
      <c r="Q10" s="2">
        <v>2</v>
      </c>
      <c r="R10" s="2">
        <v>1</v>
      </c>
      <c r="S10" s="2">
        <v>2</v>
      </c>
      <c r="T10" s="11">
        <f t="shared" si="2"/>
        <v>20.833333333333336</v>
      </c>
      <c r="U10" s="4">
        <v>2</v>
      </c>
      <c r="V10" s="2">
        <v>0</v>
      </c>
      <c r="W10" s="2">
        <v>2</v>
      </c>
      <c r="X10" s="2">
        <v>4</v>
      </c>
      <c r="Y10" s="2">
        <v>2</v>
      </c>
      <c r="Z10" s="2">
        <v>0</v>
      </c>
      <c r="AA10" s="11">
        <f t="shared" si="0"/>
        <v>41.666666666666671</v>
      </c>
      <c r="AB10" s="4">
        <v>4</v>
      </c>
      <c r="AC10" s="2">
        <v>3</v>
      </c>
      <c r="AD10" s="2">
        <v>3</v>
      </c>
      <c r="AE10" s="2">
        <v>3</v>
      </c>
      <c r="AF10" s="11">
        <f t="shared" si="3"/>
        <v>81.25</v>
      </c>
      <c r="AG10" s="4">
        <v>0</v>
      </c>
      <c r="AH10" s="2">
        <v>0</v>
      </c>
      <c r="AI10" s="2">
        <v>0</v>
      </c>
      <c r="AJ10" s="11">
        <f t="shared" si="4"/>
        <v>0</v>
      </c>
      <c r="AK10" s="4">
        <v>3</v>
      </c>
      <c r="AL10" s="2">
        <v>2</v>
      </c>
      <c r="AM10" s="2">
        <v>3</v>
      </c>
      <c r="AN10" s="2">
        <v>0</v>
      </c>
      <c r="AO10" s="11">
        <f t="shared" si="5"/>
        <v>50</v>
      </c>
      <c r="AP10" s="4">
        <v>0</v>
      </c>
      <c r="AQ10" s="2">
        <v>2</v>
      </c>
      <c r="AR10" s="2">
        <v>0</v>
      </c>
      <c r="AS10" s="11">
        <f t="shared" si="6"/>
        <v>16.666666666666664</v>
      </c>
      <c r="AT10" s="4">
        <v>3</v>
      </c>
      <c r="AU10" s="2">
        <v>4</v>
      </c>
      <c r="AV10" s="2">
        <v>2</v>
      </c>
      <c r="AW10" s="11">
        <f t="shared" si="7"/>
        <v>75</v>
      </c>
      <c r="AX10" s="13">
        <f>SUM(M10,T10,AA10,AF10,AJ10,AO10,AS10,AW10)/8</f>
        <v>44.114583333333336</v>
      </c>
      <c r="AY10" s="2" t="str">
        <f t="shared" si="9"/>
        <v>Buruk</v>
      </c>
      <c r="AZ10" s="2" t="str">
        <f t="shared" si="10"/>
        <v>1</v>
      </c>
      <c r="BC10" s="2" t="str">
        <f t="shared" si="11"/>
        <v>Buruk</v>
      </c>
    </row>
    <row r="11" spans="1:57" s="2" customFormat="1">
      <c r="A11" s="2">
        <v>6</v>
      </c>
      <c r="B11" s="15" t="s">
        <v>22</v>
      </c>
      <c r="C11" s="4">
        <v>3</v>
      </c>
      <c r="D11" s="2">
        <v>3</v>
      </c>
      <c r="E11" s="2">
        <v>0</v>
      </c>
      <c r="F11" s="2">
        <v>3</v>
      </c>
      <c r="G11" s="2">
        <v>0</v>
      </c>
      <c r="H11" s="2">
        <v>0</v>
      </c>
      <c r="I11" s="2">
        <v>3</v>
      </c>
      <c r="J11" s="2">
        <v>2</v>
      </c>
      <c r="K11" s="2">
        <v>0</v>
      </c>
      <c r="L11" s="2">
        <v>2</v>
      </c>
      <c r="M11" s="9">
        <f t="shared" si="1"/>
        <v>40</v>
      </c>
      <c r="N11" s="4">
        <v>1</v>
      </c>
      <c r="O11" s="2">
        <v>1</v>
      </c>
      <c r="P11" s="2">
        <v>0</v>
      </c>
      <c r="Q11" s="2">
        <v>2</v>
      </c>
      <c r="R11" s="2">
        <v>2</v>
      </c>
      <c r="S11" s="2">
        <v>0</v>
      </c>
      <c r="T11" s="11">
        <f t="shared" si="2"/>
        <v>25</v>
      </c>
      <c r="U11" s="4">
        <v>0</v>
      </c>
      <c r="V11" s="2">
        <v>2</v>
      </c>
      <c r="W11" s="2">
        <v>0</v>
      </c>
      <c r="X11" s="2">
        <v>0</v>
      </c>
      <c r="Y11" s="2">
        <v>2</v>
      </c>
      <c r="Z11" s="2">
        <v>2</v>
      </c>
      <c r="AA11" s="11">
        <f t="shared" si="0"/>
        <v>25</v>
      </c>
      <c r="AB11" s="4">
        <v>0</v>
      </c>
      <c r="AC11" s="2">
        <v>2</v>
      </c>
      <c r="AD11" s="2">
        <v>0</v>
      </c>
      <c r="AE11" s="2">
        <v>0</v>
      </c>
      <c r="AF11" s="11">
        <f t="shared" si="3"/>
        <v>12.5</v>
      </c>
      <c r="AG11" s="4">
        <v>0</v>
      </c>
      <c r="AH11" s="2">
        <v>0</v>
      </c>
      <c r="AI11" s="2">
        <v>0</v>
      </c>
      <c r="AJ11" s="11">
        <f t="shared" si="4"/>
        <v>0</v>
      </c>
      <c r="AK11" s="4">
        <v>0</v>
      </c>
      <c r="AL11" s="2">
        <v>2</v>
      </c>
      <c r="AM11" s="2">
        <v>2</v>
      </c>
      <c r="AN11" s="2">
        <v>2</v>
      </c>
      <c r="AO11" s="11">
        <f t="shared" si="5"/>
        <v>37.5</v>
      </c>
      <c r="AP11" s="4">
        <v>0</v>
      </c>
      <c r="AQ11" s="2">
        <v>2</v>
      </c>
      <c r="AR11" s="2">
        <v>0</v>
      </c>
      <c r="AS11" s="11">
        <f t="shared" si="6"/>
        <v>16.666666666666664</v>
      </c>
      <c r="AT11" s="4">
        <v>0</v>
      </c>
      <c r="AU11" s="2">
        <v>0</v>
      </c>
      <c r="AV11" s="2">
        <v>0</v>
      </c>
      <c r="AW11" s="11">
        <f t="shared" si="7"/>
        <v>0</v>
      </c>
      <c r="AX11" s="13">
        <f t="shared" si="8"/>
        <v>19.583333333333332</v>
      </c>
      <c r="AY11" s="2" t="str">
        <f t="shared" si="9"/>
        <v>Baik</v>
      </c>
      <c r="AZ11" s="2" t="str">
        <f t="shared" si="10"/>
        <v>0</v>
      </c>
      <c r="BC11" s="2" t="str">
        <f t="shared" si="11"/>
        <v>Baik</v>
      </c>
    </row>
    <row r="12" spans="1:57" s="2" customFormat="1">
      <c r="A12" s="2">
        <v>7</v>
      </c>
      <c r="B12" s="15" t="s">
        <v>23</v>
      </c>
      <c r="C12" s="4">
        <v>0</v>
      </c>
      <c r="D12" s="2">
        <v>0</v>
      </c>
      <c r="E12" s="2">
        <v>2</v>
      </c>
      <c r="F12" s="2">
        <v>1</v>
      </c>
      <c r="G12" s="2">
        <v>0</v>
      </c>
      <c r="H12" s="2">
        <v>0</v>
      </c>
      <c r="I12" s="2">
        <v>0</v>
      </c>
      <c r="J12" s="2">
        <v>1</v>
      </c>
      <c r="K12" s="2">
        <v>0</v>
      </c>
      <c r="L12" s="2">
        <v>0</v>
      </c>
      <c r="M12" s="9">
        <f t="shared" si="1"/>
        <v>10</v>
      </c>
      <c r="N12" s="4">
        <v>0</v>
      </c>
      <c r="O12" s="2">
        <v>0</v>
      </c>
      <c r="P12" s="2">
        <v>1</v>
      </c>
      <c r="Q12" s="2">
        <v>3</v>
      </c>
      <c r="R12" s="2">
        <v>3</v>
      </c>
      <c r="S12" s="2">
        <v>1</v>
      </c>
      <c r="T12" s="11">
        <f t="shared" si="2"/>
        <v>33.333333333333329</v>
      </c>
      <c r="U12" s="4">
        <v>0</v>
      </c>
      <c r="V12" s="2">
        <v>0</v>
      </c>
      <c r="W12" s="2">
        <v>0</v>
      </c>
      <c r="X12" s="2">
        <v>2</v>
      </c>
      <c r="Y12" s="2">
        <v>0</v>
      </c>
      <c r="Z12" s="2">
        <v>0</v>
      </c>
      <c r="AA12" s="11">
        <f t="shared" si="0"/>
        <v>8.3333333333333321</v>
      </c>
      <c r="AB12" s="4">
        <v>0</v>
      </c>
      <c r="AC12" s="2">
        <v>0</v>
      </c>
      <c r="AD12" s="2">
        <v>0</v>
      </c>
      <c r="AE12" s="2">
        <v>0</v>
      </c>
      <c r="AF12" s="11">
        <f t="shared" si="3"/>
        <v>0</v>
      </c>
      <c r="AG12" s="4">
        <v>0</v>
      </c>
      <c r="AH12" s="2">
        <v>0</v>
      </c>
      <c r="AI12" s="2">
        <v>0</v>
      </c>
      <c r="AJ12" s="11">
        <f t="shared" si="4"/>
        <v>0</v>
      </c>
      <c r="AK12" s="4">
        <v>3</v>
      </c>
      <c r="AL12" s="2">
        <v>0</v>
      </c>
      <c r="AM12" s="2">
        <v>2</v>
      </c>
      <c r="AN12" s="2">
        <v>3</v>
      </c>
      <c r="AO12" s="11">
        <f t="shared" si="5"/>
        <v>50</v>
      </c>
      <c r="AP12" s="4">
        <v>0</v>
      </c>
      <c r="AQ12" s="2">
        <v>0</v>
      </c>
      <c r="AR12" s="2">
        <v>0</v>
      </c>
      <c r="AS12" s="11">
        <f t="shared" si="6"/>
        <v>0</v>
      </c>
      <c r="AT12" s="4">
        <v>2</v>
      </c>
      <c r="AU12" s="2">
        <v>2</v>
      </c>
      <c r="AV12" s="2">
        <v>0</v>
      </c>
      <c r="AW12" s="11">
        <f t="shared" si="7"/>
        <v>33.333333333333329</v>
      </c>
      <c r="AX12" s="13">
        <f t="shared" si="8"/>
        <v>16.875</v>
      </c>
      <c r="AY12" s="2" t="str">
        <f t="shared" si="9"/>
        <v>Baik</v>
      </c>
      <c r="AZ12" s="2" t="str">
        <f t="shared" si="10"/>
        <v>0</v>
      </c>
      <c r="BC12" s="2" t="str">
        <f t="shared" si="11"/>
        <v>Baik</v>
      </c>
    </row>
    <row r="13" spans="1:57" s="2" customFormat="1">
      <c r="A13" s="2">
        <v>8</v>
      </c>
      <c r="B13" s="15" t="s">
        <v>24</v>
      </c>
      <c r="C13" s="4">
        <v>0</v>
      </c>
      <c r="D13" s="2">
        <v>0</v>
      </c>
      <c r="E13" s="2">
        <v>0</v>
      </c>
      <c r="F13" s="2">
        <v>0</v>
      </c>
      <c r="G13" s="2">
        <v>0</v>
      </c>
      <c r="H13" s="2">
        <v>0</v>
      </c>
      <c r="I13" s="2">
        <v>0</v>
      </c>
      <c r="J13" s="2">
        <v>0</v>
      </c>
      <c r="K13" s="2">
        <v>0</v>
      </c>
      <c r="L13" s="2">
        <v>1</v>
      </c>
      <c r="M13" s="9">
        <f t="shared" si="1"/>
        <v>2.5</v>
      </c>
      <c r="N13" s="4">
        <v>0</v>
      </c>
      <c r="O13" s="2">
        <v>0</v>
      </c>
      <c r="P13" s="2">
        <v>0</v>
      </c>
      <c r="Q13" s="2">
        <v>0</v>
      </c>
      <c r="R13" s="2">
        <v>0</v>
      </c>
      <c r="S13" s="2">
        <v>0</v>
      </c>
      <c r="T13" s="11">
        <f t="shared" si="2"/>
        <v>0</v>
      </c>
      <c r="U13" s="4">
        <v>0</v>
      </c>
      <c r="V13" s="2">
        <v>0</v>
      </c>
      <c r="W13" s="2">
        <v>0</v>
      </c>
      <c r="X13" s="2">
        <v>0</v>
      </c>
      <c r="Y13" s="2">
        <v>2</v>
      </c>
      <c r="Z13" s="2">
        <v>0</v>
      </c>
      <c r="AA13" s="11">
        <f t="shared" si="0"/>
        <v>8.3333333333333321</v>
      </c>
      <c r="AB13" s="4">
        <v>0</v>
      </c>
      <c r="AC13" s="2">
        <v>0</v>
      </c>
      <c r="AD13" s="2">
        <v>0</v>
      </c>
      <c r="AE13" s="2">
        <v>2</v>
      </c>
      <c r="AF13" s="11">
        <f t="shared" si="3"/>
        <v>12.5</v>
      </c>
      <c r="AG13" s="4">
        <v>0</v>
      </c>
      <c r="AH13" s="2">
        <v>0</v>
      </c>
      <c r="AI13" s="2">
        <v>0</v>
      </c>
      <c r="AJ13" s="11">
        <f t="shared" si="4"/>
        <v>0</v>
      </c>
      <c r="AK13" s="4">
        <v>0</v>
      </c>
      <c r="AL13" s="2">
        <v>2</v>
      </c>
      <c r="AM13" s="2">
        <v>0</v>
      </c>
      <c r="AN13" s="2">
        <v>0</v>
      </c>
      <c r="AO13" s="11">
        <f t="shared" si="5"/>
        <v>12.5</v>
      </c>
      <c r="AP13" s="4">
        <v>0</v>
      </c>
      <c r="AQ13" s="2">
        <v>0</v>
      </c>
      <c r="AR13" s="2">
        <v>0</v>
      </c>
      <c r="AS13" s="11">
        <f t="shared" si="6"/>
        <v>0</v>
      </c>
      <c r="AT13" s="4">
        <v>0</v>
      </c>
      <c r="AU13" s="2">
        <v>2</v>
      </c>
      <c r="AV13" s="2">
        <v>0</v>
      </c>
      <c r="AW13" s="11">
        <f t="shared" si="7"/>
        <v>16.666666666666664</v>
      </c>
      <c r="AX13" s="13">
        <f t="shared" si="8"/>
        <v>6.5624999999999991</v>
      </c>
      <c r="AY13" s="2" t="str">
        <f t="shared" si="9"/>
        <v>Baik</v>
      </c>
      <c r="AZ13" s="2" t="str">
        <f t="shared" si="10"/>
        <v>0</v>
      </c>
      <c r="BC13" s="2" t="str">
        <f t="shared" si="11"/>
        <v>Baik</v>
      </c>
    </row>
    <row r="14" spans="1:57" s="2" customFormat="1">
      <c r="A14" s="2">
        <v>9</v>
      </c>
      <c r="B14" s="15" t="s">
        <v>25</v>
      </c>
      <c r="C14" s="4">
        <v>2</v>
      </c>
      <c r="D14" s="2">
        <v>3</v>
      </c>
      <c r="E14" s="2">
        <v>2</v>
      </c>
      <c r="F14" s="2">
        <v>4</v>
      </c>
      <c r="G14" s="2">
        <v>0</v>
      </c>
      <c r="H14" s="2">
        <v>0</v>
      </c>
      <c r="I14" s="2">
        <v>2</v>
      </c>
      <c r="J14" s="2">
        <v>1</v>
      </c>
      <c r="K14" s="2">
        <v>3</v>
      </c>
      <c r="L14" s="2">
        <v>3</v>
      </c>
      <c r="M14" s="9">
        <f t="shared" si="1"/>
        <v>50</v>
      </c>
      <c r="N14" s="4">
        <v>0</v>
      </c>
      <c r="O14" s="2">
        <v>3</v>
      </c>
      <c r="P14" s="2">
        <v>2</v>
      </c>
      <c r="Q14" s="2">
        <v>3</v>
      </c>
      <c r="R14" s="2">
        <v>0</v>
      </c>
      <c r="S14" s="2">
        <v>0</v>
      </c>
      <c r="T14" s="11">
        <f t="shared" si="2"/>
        <v>33.333333333333329</v>
      </c>
      <c r="U14" s="4">
        <v>3</v>
      </c>
      <c r="V14" s="2">
        <v>0</v>
      </c>
      <c r="W14" s="2">
        <v>3</v>
      </c>
      <c r="X14" s="2">
        <v>1</v>
      </c>
      <c r="Y14" s="2">
        <v>4</v>
      </c>
      <c r="Z14" s="2">
        <v>4</v>
      </c>
      <c r="AA14" s="11">
        <f t="shared" si="0"/>
        <v>62.5</v>
      </c>
      <c r="AB14" s="4">
        <v>0</v>
      </c>
      <c r="AC14" s="2">
        <v>3</v>
      </c>
      <c r="AD14" s="2">
        <v>0</v>
      </c>
      <c r="AE14" s="2">
        <v>0</v>
      </c>
      <c r="AF14" s="11">
        <f t="shared" si="3"/>
        <v>18.75</v>
      </c>
      <c r="AG14" s="4">
        <v>0</v>
      </c>
      <c r="AH14" s="2">
        <v>0</v>
      </c>
      <c r="AI14" s="2">
        <v>0</v>
      </c>
      <c r="AJ14" s="11">
        <f t="shared" si="4"/>
        <v>0</v>
      </c>
      <c r="AK14" s="4">
        <v>3</v>
      </c>
      <c r="AL14" s="2">
        <v>3</v>
      </c>
      <c r="AM14" s="2">
        <v>3</v>
      </c>
      <c r="AN14" s="2">
        <v>0</v>
      </c>
      <c r="AO14" s="11">
        <f t="shared" si="5"/>
        <v>56.25</v>
      </c>
      <c r="AP14" s="4">
        <v>0</v>
      </c>
      <c r="AQ14" s="2">
        <v>0</v>
      </c>
      <c r="AR14" s="2">
        <v>0</v>
      </c>
      <c r="AS14" s="11">
        <f t="shared" si="6"/>
        <v>0</v>
      </c>
      <c r="AT14" s="4">
        <v>3</v>
      </c>
      <c r="AU14" s="2">
        <v>3</v>
      </c>
      <c r="AV14" s="2">
        <v>3</v>
      </c>
      <c r="AW14" s="11">
        <f t="shared" si="7"/>
        <v>75</v>
      </c>
      <c r="AX14" s="13">
        <f t="shared" si="8"/>
        <v>36.979166666666664</v>
      </c>
      <c r="AY14" s="2" t="str">
        <f t="shared" si="9"/>
        <v>Buruk</v>
      </c>
      <c r="AZ14" s="2" t="str">
        <f t="shared" si="10"/>
        <v>1</v>
      </c>
      <c r="BC14" s="2" t="str">
        <f t="shared" si="11"/>
        <v>Buruk</v>
      </c>
    </row>
    <row r="15" spans="1:57" s="2" customFormat="1">
      <c r="A15" s="2">
        <v>10</v>
      </c>
      <c r="B15" s="15" t="s">
        <v>26</v>
      </c>
      <c r="C15" s="4">
        <v>1</v>
      </c>
      <c r="D15" s="2">
        <v>3</v>
      </c>
      <c r="E15" s="2">
        <v>3</v>
      </c>
      <c r="F15" s="2">
        <v>3</v>
      </c>
      <c r="G15" s="2">
        <v>1</v>
      </c>
      <c r="H15" s="2">
        <v>0</v>
      </c>
      <c r="I15" s="2">
        <v>0</v>
      </c>
      <c r="J15" s="2">
        <v>0</v>
      </c>
      <c r="K15" s="2">
        <v>3</v>
      </c>
      <c r="L15" s="2">
        <v>2</v>
      </c>
      <c r="M15" s="9">
        <f t="shared" si="1"/>
        <v>40</v>
      </c>
      <c r="N15" s="4">
        <v>3</v>
      </c>
      <c r="O15" s="2">
        <v>3</v>
      </c>
      <c r="P15" s="2">
        <v>2</v>
      </c>
      <c r="Q15" s="2">
        <v>2</v>
      </c>
      <c r="R15" s="2">
        <v>1</v>
      </c>
      <c r="S15" s="2">
        <v>1</v>
      </c>
      <c r="T15" s="11">
        <f t="shared" si="2"/>
        <v>50</v>
      </c>
      <c r="U15" s="4">
        <v>2</v>
      </c>
      <c r="V15" s="2">
        <v>2</v>
      </c>
      <c r="W15" s="2">
        <v>2</v>
      </c>
      <c r="X15" s="2">
        <v>3</v>
      </c>
      <c r="Y15" s="2">
        <v>3</v>
      </c>
      <c r="Z15" s="2">
        <v>3</v>
      </c>
      <c r="AA15" s="11">
        <f t="shared" si="0"/>
        <v>62.5</v>
      </c>
      <c r="AB15" s="4">
        <v>0</v>
      </c>
      <c r="AC15" s="2">
        <v>0</v>
      </c>
      <c r="AD15" s="2">
        <v>3</v>
      </c>
      <c r="AE15" s="2">
        <v>1</v>
      </c>
      <c r="AF15" s="11">
        <f t="shared" si="3"/>
        <v>25</v>
      </c>
      <c r="AG15" s="4">
        <v>0</v>
      </c>
      <c r="AH15" s="2">
        <v>0</v>
      </c>
      <c r="AI15" s="2">
        <v>3</v>
      </c>
      <c r="AJ15" s="11">
        <f t="shared" si="4"/>
        <v>25</v>
      </c>
      <c r="AK15" s="4">
        <v>2</v>
      </c>
      <c r="AL15" s="2">
        <v>1</v>
      </c>
      <c r="AM15" s="2">
        <v>0</v>
      </c>
      <c r="AN15" s="2">
        <v>0</v>
      </c>
      <c r="AO15" s="11">
        <f t="shared" si="5"/>
        <v>18.75</v>
      </c>
      <c r="AP15" s="4">
        <v>0</v>
      </c>
      <c r="AQ15" s="2">
        <v>0</v>
      </c>
      <c r="AR15" s="2">
        <v>2</v>
      </c>
      <c r="AS15" s="11">
        <f t="shared" si="6"/>
        <v>16.666666666666664</v>
      </c>
      <c r="AT15" s="4">
        <v>4</v>
      </c>
      <c r="AU15" s="2">
        <v>4</v>
      </c>
      <c r="AV15" s="2">
        <v>3</v>
      </c>
      <c r="AW15" s="11">
        <f t="shared" si="7"/>
        <v>91.666666666666657</v>
      </c>
      <c r="AX15" s="13">
        <f t="shared" si="8"/>
        <v>41.197916666666664</v>
      </c>
      <c r="AY15" s="2" t="str">
        <f t="shared" si="9"/>
        <v>Buruk</v>
      </c>
      <c r="AZ15" s="2" t="str">
        <f t="shared" si="10"/>
        <v>1</v>
      </c>
      <c r="BC15" s="2" t="str">
        <f t="shared" si="11"/>
        <v>Buruk</v>
      </c>
    </row>
    <row r="16" spans="1:57" s="2" customFormat="1">
      <c r="A16" s="2">
        <v>11</v>
      </c>
      <c r="B16" s="15" t="s">
        <v>27</v>
      </c>
      <c r="C16" s="5">
        <v>1</v>
      </c>
      <c r="D16" s="6">
        <v>1</v>
      </c>
      <c r="E16" s="6">
        <v>1</v>
      </c>
      <c r="F16" s="6">
        <v>3</v>
      </c>
      <c r="G16" s="6">
        <v>2</v>
      </c>
      <c r="H16" s="6">
        <v>2</v>
      </c>
      <c r="I16" s="6">
        <v>3</v>
      </c>
      <c r="J16" s="6">
        <v>4</v>
      </c>
      <c r="K16" s="6">
        <v>3</v>
      </c>
      <c r="L16" s="6">
        <v>3</v>
      </c>
      <c r="M16" s="10">
        <f t="shared" si="1"/>
        <v>57.499999999999993</v>
      </c>
      <c r="N16" s="5">
        <v>1</v>
      </c>
      <c r="O16" s="6">
        <v>0</v>
      </c>
      <c r="P16" s="6">
        <v>1</v>
      </c>
      <c r="Q16" s="6">
        <v>3</v>
      </c>
      <c r="R16" s="6">
        <v>1</v>
      </c>
      <c r="S16" s="6">
        <v>2</v>
      </c>
      <c r="T16" s="12">
        <f t="shared" si="2"/>
        <v>33.333333333333329</v>
      </c>
      <c r="U16" s="5">
        <v>2</v>
      </c>
      <c r="V16" s="6">
        <v>1</v>
      </c>
      <c r="W16" s="6">
        <v>3</v>
      </c>
      <c r="X16" s="6">
        <v>3</v>
      </c>
      <c r="Y16" s="6">
        <v>2</v>
      </c>
      <c r="Z16" s="6">
        <v>0</v>
      </c>
      <c r="AA16" s="12">
        <f t="shared" si="0"/>
        <v>45.833333333333329</v>
      </c>
      <c r="AB16" s="5">
        <v>0</v>
      </c>
      <c r="AC16" s="6">
        <v>0</v>
      </c>
      <c r="AD16" s="6">
        <v>0</v>
      </c>
      <c r="AE16" s="6">
        <v>0</v>
      </c>
      <c r="AF16" s="12">
        <f t="shared" si="3"/>
        <v>0</v>
      </c>
      <c r="AG16" s="5">
        <v>0</v>
      </c>
      <c r="AH16" s="6">
        <v>0</v>
      </c>
      <c r="AI16" s="6">
        <v>0</v>
      </c>
      <c r="AJ16" s="12">
        <f t="shared" si="4"/>
        <v>0</v>
      </c>
      <c r="AK16" s="5">
        <v>3</v>
      </c>
      <c r="AL16" s="6">
        <v>3</v>
      </c>
      <c r="AM16" s="6">
        <v>1</v>
      </c>
      <c r="AN16" s="6">
        <v>2</v>
      </c>
      <c r="AO16" s="12">
        <f t="shared" si="5"/>
        <v>56.25</v>
      </c>
      <c r="AP16" s="5">
        <v>1</v>
      </c>
      <c r="AQ16" s="6">
        <v>1</v>
      </c>
      <c r="AR16" s="6">
        <v>0</v>
      </c>
      <c r="AS16" s="12">
        <f t="shared" si="6"/>
        <v>16.666666666666664</v>
      </c>
      <c r="AT16" s="5">
        <v>3</v>
      </c>
      <c r="AU16" s="6">
        <v>3</v>
      </c>
      <c r="AV16" s="6">
        <v>2</v>
      </c>
      <c r="AW16" s="12">
        <f t="shared" si="7"/>
        <v>66.666666666666657</v>
      </c>
      <c r="AX16" s="13">
        <f t="shared" si="8"/>
        <v>34.531249999999993</v>
      </c>
      <c r="AY16" s="2" t="str">
        <f t="shared" si="9"/>
        <v>Buruk</v>
      </c>
      <c r="AZ16" s="2" t="str">
        <f t="shared" si="10"/>
        <v>1</v>
      </c>
      <c r="BC16" s="2" t="str">
        <f t="shared" si="11"/>
        <v>Buruk</v>
      </c>
    </row>
    <row r="17" spans="1:55">
      <c r="A17" s="2">
        <v>12</v>
      </c>
      <c r="B17" s="15" t="s">
        <v>28</v>
      </c>
      <c r="C17" s="2">
        <v>2</v>
      </c>
      <c r="D17" s="2">
        <v>3</v>
      </c>
      <c r="E17" s="2">
        <v>3</v>
      </c>
      <c r="F17" s="2">
        <v>3</v>
      </c>
      <c r="G17" s="2">
        <v>2</v>
      </c>
      <c r="H17" s="2">
        <v>3</v>
      </c>
      <c r="I17" s="2">
        <v>3</v>
      </c>
      <c r="J17" s="2">
        <v>4</v>
      </c>
      <c r="K17" s="2">
        <v>2</v>
      </c>
      <c r="L17" s="2">
        <v>3</v>
      </c>
      <c r="M17" s="10">
        <f t="shared" ref="M17:M36" si="12">((SUM(C17:L17)/40)*100)</f>
        <v>70</v>
      </c>
      <c r="N17" s="2">
        <v>1</v>
      </c>
      <c r="O17" s="2">
        <v>1</v>
      </c>
      <c r="P17" s="2">
        <v>3</v>
      </c>
      <c r="Q17" s="2">
        <v>2</v>
      </c>
      <c r="R17" s="2">
        <v>3</v>
      </c>
      <c r="S17" s="2">
        <v>2</v>
      </c>
      <c r="T17" s="12">
        <f t="shared" ref="T17:T36" si="13">((SUM(N17:S17)/24)*100)</f>
        <v>50</v>
      </c>
      <c r="U17" s="2">
        <v>3</v>
      </c>
      <c r="V17" s="2">
        <v>2</v>
      </c>
      <c r="W17" s="2">
        <v>3</v>
      </c>
      <c r="X17" s="2">
        <v>1</v>
      </c>
      <c r="Y17" s="2">
        <v>3</v>
      </c>
      <c r="Z17" s="2">
        <v>3</v>
      </c>
      <c r="AA17" s="12">
        <f t="shared" ref="AA17:AA36" si="14">((SUM(U17:Z17)/24)*100)</f>
        <v>62.5</v>
      </c>
      <c r="AB17" s="2">
        <v>0</v>
      </c>
      <c r="AC17" s="2">
        <v>1</v>
      </c>
      <c r="AD17" s="2">
        <v>4</v>
      </c>
      <c r="AE17" s="2">
        <v>0</v>
      </c>
      <c r="AF17" s="12">
        <f t="shared" ref="AF17:AF36" si="15">((SUM(AB17:AE17)/16)*100)</f>
        <v>31.25</v>
      </c>
      <c r="AG17" s="2">
        <v>0</v>
      </c>
      <c r="AH17" s="2">
        <v>0</v>
      </c>
      <c r="AI17" s="2">
        <v>3</v>
      </c>
      <c r="AJ17" s="11">
        <f t="shared" ref="AJ17:AJ36" si="16">((SUM(AG17:AI17)/12)*100)</f>
        <v>25</v>
      </c>
      <c r="AK17" s="2">
        <v>3</v>
      </c>
      <c r="AL17" s="2">
        <v>2</v>
      </c>
      <c r="AM17" s="2">
        <v>3</v>
      </c>
      <c r="AN17" s="2">
        <v>0</v>
      </c>
      <c r="AO17" s="11">
        <f t="shared" ref="AO17:AO36" si="17">((SUM(AK17:AN17)/16)*100)</f>
        <v>50</v>
      </c>
      <c r="AP17" s="2">
        <v>3</v>
      </c>
      <c r="AQ17" s="2">
        <v>3</v>
      </c>
      <c r="AR17" s="2">
        <v>3</v>
      </c>
      <c r="AS17" s="11">
        <f t="shared" ref="AS17:AS36" si="18">((SUM(AP17:AR17)/12)*100)</f>
        <v>75</v>
      </c>
      <c r="AT17" s="2">
        <v>2</v>
      </c>
      <c r="AU17" s="2">
        <v>1</v>
      </c>
      <c r="AV17" s="2">
        <v>3</v>
      </c>
      <c r="AW17" s="11">
        <f t="shared" ref="AW17:AW36" si="19">((SUM(AT17:AV17)/12)*100)</f>
        <v>50</v>
      </c>
      <c r="AX17" s="13">
        <f t="shared" si="8"/>
        <v>51.71875</v>
      </c>
      <c r="AY17" s="2" t="str">
        <f t="shared" si="9"/>
        <v>Buruk</v>
      </c>
      <c r="AZ17" s="2" t="str">
        <f t="shared" si="10"/>
        <v>1</v>
      </c>
      <c r="BC17" s="2" t="str">
        <f t="shared" si="11"/>
        <v>Buruk</v>
      </c>
    </row>
    <row r="18" spans="1:55">
      <c r="A18" s="2">
        <v>13</v>
      </c>
      <c r="B18" s="15" t="s">
        <v>29</v>
      </c>
      <c r="C18" s="2">
        <v>3</v>
      </c>
      <c r="D18" s="2">
        <v>3</v>
      </c>
      <c r="E18" s="2">
        <v>3</v>
      </c>
      <c r="F18" s="2">
        <v>2</v>
      </c>
      <c r="G18" s="2">
        <v>1</v>
      </c>
      <c r="H18" s="2">
        <v>1</v>
      </c>
      <c r="I18" s="2">
        <v>2</v>
      </c>
      <c r="J18" s="2">
        <v>4</v>
      </c>
      <c r="K18" s="2">
        <v>2</v>
      </c>
      <c r="L18" s="2">
        <v>1</v>
      </c>
      <c r="M18" s="9">
        <f t="shared" si="12"/>
        <v>55.000000000000007</v>
      </c>
      <c r="N18" s="2">
        <v>2</v>
      </c>
      <c r="O18" s="2">
        <v>2</v>
      </c>
      <c r="P18" s="2">
        <v>3</v>
      </c>
      <c r="Q18" s="2">
        <v>2</v>
      </c>
      <c r="R18" s="2">
        <v>1</v>
      </c>
      <c r="S18" s="2">
        <v>1</v>
      </c>
      <c r="T18" s="11">
        <f t="shared" si="13"/>
        <v>45.833333333333329</v>
      </c>
      <c r="U18" s="2">
        <v>0</v>
      </c>
      <c r="V18" s="2">
        <v>0</v>
      </c>
      <c r="W18" s="2">
        <v>0</v>
      </c>
      <c r="X18" s="2">
        <v>0</v>
      </c>
      <c r="Y18" s="2">
        <v>0</v>
      </c>
      <c r="Z18" s="2">
        <v>2</v>
      </c>
      <c r="AA18" s="11">
        <f t="shared" si="14"/>
        <v>8.3333333333333321</v>
      </c>
      <c r="AB18" s="2">
        <v>0</v>
      </c>
      <c r="AC18" s="2">
        <v>3</v>
      </c>
      <c r="AD18" s="2">
        <v>0</v>
      </c>
      <c r="AE18" s="2">
        <v>0</v>
      </c>
      <c r="AF18" s="11">
        <f t="shared" si="15"/>
        <v>18.75</v>
      </c>
      <c r="AG18" s="2">
        <v>0</v>
      </c>
      <c r="AH18" s="2">
        <v>0</v>
      </c>
      <c r="AI18" s="2">
        <v>0</v>
      </c>
      <c r="AJ18" s="11">
        <f t="shared" si="16"/>
        <v>0</v>
      </c>
      <c r="AK18" s="2">
        <v>3</v>
      </c>
      <c r="AL18" s="2">
        <v>2</v>
      </c>
      <c r="AM18" s="2">
        <v>4</v>
      </c>
      <c r="AN18" s="2">
        <v>0</v>
      </c>
      <c r="AO18" s="11">
        <f t="shared" si="17"/>
        <v>56.25</v>
      </c>
      <c r="AP18" s="2">
        <v>2</v>
      </c>
      <c r="AQ18" s="2">
        <v>3</v>
      </c>
      <c r="AR18" s="2">
        <v>0</v>
      </c>
      <c r="AS18" s="11">
        <f t="shared" si="18"/>
        <v>41.666666666666671</v>
      </c>
      <c r="AT18" s="2">
        <v>2</v>
      </c>
      <c r="AU18" s="2">
        <v>3</v>
      </c>
      <c r="AV18" s="2">
        <v>0</v>
      </c>
      <c r="AW18" s="11">
        <f t="shared" si="19"/>
        <v>41.666666666666671</v>
      </c>
      <c r="AX18" s="13">
        <f t="shared" si="8"/>
        <v>33.437500000000007</v>
      </c>
      <c r="AY18" s="2" t="str">
        <f t="shared" si="9"/>
        <v>Baik</v>
      </c>
      <c r="AZ18" s="2" t="str">
        <f t="shared" si="10"/>
        <v>0</v>
      </c>
      <c r="BC18" s="2" t="str">
        <f t="shared" si="11"/>
        <v>Baik</v>
      </c>
    </row>
    <row r="19" spans="1:55">
      <c r="A19" s="2">
        <v>14</v>
      </c>
      <c r="B19" s="15" t="s">
        <v>30</v>
      </c>
      <c r="C19" s="2">
        <v>2</v>
      </c>
      <c r="D19" s="2">
        <v>4</v>
      </c>
      <c r="E19" s="2">
        <v>2</v>
      </c>
      <c r="F19" s="2">
        <v>4</v>
      </c>
      <c r="G19" s="2">
        <v>1</v>
      </c>
      <c r="H19" s="2">
        <v>1</v>
      </c>
      <c r="I19" s="2">
        <v>3</v>
      </c>
      <c r="J19" s="2">
        <v>4</v>
      </c>
      <c r="K19" s="2">
        <v>3</v>
      </c>
      <c r="L19" s="2">
        <v>3</v>
      </c>
      <c r="M19" s="9">
        <f t="shared" si="12"/>
        <v>67.5</v>
      </c>
      <c r="N19" s="2">
        <v>0</v>
      </c>
      <c r="O19" s="2">
        <v>0</v>
      </c>
      <c r="P19" s="2">
        <v>3</v>
      </c>
      <c r="Q19" s="2">
        <v>1</v>
      </c>
      <c r="R19" s="2">
        <v>0</v>
      </c>
      <c r="S19" s="2">
        <v>2</v>
      </c>
      <c r="T19" s="11">
        <f t="shared" si="13"/>
        <v>25</v>
      </c>
      <c r="U19" s="2">
        <v>0</v>
      </c>
      <c r="V19" s="2">
        <v>0</v>
      </c>
      <c r="W19" s="2">
        <v>2</v>
      </c>
      <c r="X19" s="2">
        <v>2</v>
      </c>
      <c r="Y19" s="2">
        <v>1</v>
      </c>
      <c r="Z19" s="2">
        <v>0</v>
      </c>
      <c r="AA19" s="11">
        <f t="shared" si="14"/>
        <v>20.833333333333336</v>
      </c>
      <c r="AB19" s="2">
        <v>0</v>
      </c>
      <c r="AC19" s="2">
        <v>4</v>
      </c>
      <c r="AD19" s="2">
        <v>0</v>
      </c>
      <c r="AE19" s="2">
        <v>0</v>
      </c>
      <c r="AF19" s="11">
        <f t="shared" si="15"/>
        <v>25</v>
      </c>
      <c r="AG19" s="2">
        <v>0</v>
      </c>
      <c r="AH19" s="2">
        <v>0</v>
      </c>
      <c r="AI19" s="2">
        <v>0</v>
      </c>
      <c r="AJ19" s="11">
        <f t="shared" si="16"/>
        <v>0</v>
      </c>
      <c r="AK19" s="2">
        <v>4</v>
      </c>
      <c r="AL19" s="2">
        <v>1</v>
      </c>
      <c r="AM19" s="2">
        <v>2</v>
      </c>
      <c r="AN19" s="2">
        <v>2</v>
      </c>
      <c r="AO19" s="11">
        <f t="shared" si="17"/>
        <v>56.25</v>
      </c>
      <c r="AP19" s="2">
        <v>0</v>
      </c>
      <c r="AQ19" s="2">
        <v>0</v>
      </c>
      <c r="AR19" s="2">
        <v>0</v>
      </c>
      <c r="AS19" s="11">
        <f t="shared" si="18"/>
        <v>0</v>
      </c>
      <c r="AT19" s="2">
        <v>1</v>
      </c>
      <c r="AU19" s="2">
        <v>2</v>
      </c>
      <c r="AV19" s="2">
        <v>2</v>
      </c>
      <c r="AW19" s="11">
        <f t="shared" si="19"/>
        <v>41.666666666666671</v>
      </c>
      <c r="AX19" s="13">
        <f t="shared" si="8"/>
        <v>29.53125</v>
      </c>
      <c r="AY19" s="2" t="str">
        <f t="shared" si="9"/>
        <v>Baik</v>
      </c>
      <c r="AZ19" s="2" t="str">
        <f t="shared" si="10"/>
        <v>0</v>
      </c>
      <c r="BC19" s="2" t="str">
        <f t="shared" si="11"/>
        <v>Baik</v>
      </c>
    </row>
    <row r="20" spans="1:55">
      <c r="A20" s="2">
        <v>15</v>
      </c>
      <c r="B20" s="15" t="s">
        <v>31</v>
      </c>
      <c r="C20" s="2">
        <v>1</v>
      </c>
      <c r="D20" s="2">
        <v>2</v>
      </c>
      <c r="E20" s="2">
        <v>1</v>
      </c>
      <c r="F20" s="2">
        <v>1</v>
      </c>
      <c r="G20" s="2">
        <v>0</v>
      </c>
      <c r="H20" s="2">
        <v>0</v>
      </c>
      <c r="I20" s="2">
        <v>1</v>
      </c>
      <c r="J20" s="2">
        <v>1</v>
      </c>
      <c r="K20" s="2">
        <v>0</v>
      </c>
      <c r="L20" s="2">
        <v>2</v>
      </c>
      <c r="M20" s="9">
        <f t="shared" si="12"/>
        <v>22.5</v>
      </c>
      <c r="N20" s="2">
        <v>1</v>
      </c>
      <c r="O20" s="2">
        <v>0</v>
      </c>
      <c r="P20" s="2">
        <v>2</v>
      </c>
      <c r="Q20" s="2">
        <v>3</v>
      </c>
      <c r="R20" s="2">
        <v>1</v>
      </c>
      <c r="S20" s="2">
        <v>0</v>
      </c>
      <c r="T20" s="11">
        <f t="shared" si="13"/>
        <v>29.166666666666668</v>
      </c>
      <c r="U20" s="2">
        <v>0</v>
      </c>
      <c r="V20" s="2">
        <v>0</v>
      </c>
      <c r="W20" s="2">
        <v>0</v>
      </c>
      <c r="X20" s="2">
        <v>0</v>
      </c>
      <c r="Y20" s="2">
        <v>2</v>
      </c>
      <c r="Z20" s="2">
        <v>0</v>
      </c>
      <c r="AA20" s="11">
        <f t="shared" si="14"/>
        <v>8.3333333333333321</v>
      </c>
      <c r="AB20" s="2">
        <v>0</v>
      </c>
      <c r="AC20" s="2">
        <v>1</v>
      </c>
      <c r="AD20" s="2">
        <v>0</v>
      </c>
      <c r="AE20" s="2">
        <v>0</v>
      </c>
      <c r="AF20" s="11">
        <f t="shared" si="15"/>
        <v>6.25</v>
      </c>
      <c r="AG20" s="2">
        <v>0</v>
      </c>
      <c r="AH20" s="2">
        <v>0</v>
      </c>
      <c r="AI20" s="2">
        <v>0</v>
      </c>
      <c r="AJ20" s="11">
        <f t="shared" si="16"/>
        <v>0</v>
      </c>
      <c r="AK20" s="2">
        <v>4</v>
      </c>
      <c r="AL20" s="2">
        <v>2</v>
      </c>
      <c r="AM20" s="2">
        <v>3</v>
      </c>
      <c r="AN20" s="2">
        <v>2</v>
      </c>
      <c r="AO20" s="11">
        <f t="shared" si="17"/>
        <v>68.75</v>
      </c>
      <c r="AP20" s="2">
        <v>2</v>
      </c>
      <c r="AQ20" s="2">
        <v>2</v>
      </c>
      <c r="AR20" s="2">
        <v>2</v>
      </c>
      <c r="AS20" s="11">
        <f t="shared" si="18"/>
        <v>50</v>
      </c>
      <c r="AT20" s="2">
        <v>0</v>
      </c>
      <c r="AU20" s="2">
        <v>2</v>
      </c>
      <c r="AV20" s="2">
        <v>0</v>
      </c>
      <c r="AW20" s="11">
        <f t="shared" si="19"/>
        <v>16.666666666666664</v>
      </c>
      <c r="AX20" s="13">
        <f t="shared" si="8"/>
        <v>25.208333333333332</v>
      </c>
      <c r="AY20" s="2" t="str">
        <f t="shared" si="9"/>
        <v>Baik</v>
      </c>
      <c r="AZ20" s="2" t="str">
        <f t="shared" si="10"/>
        <v>0</v>
      </c>
      <c r="BC20" s="2" t="str">
        <f t="shared" si="11"/>
        <v>Baik</v>
      </c>
    </row>
    <row r="21" spans="1:55">
      <c r="A21" s="2">
        <v>16</v>
      </c>
      <c r="B21" s="15" t="s">
        <v>32</v>
      </c>
      <c r="C21" s="2">
        <v>3</v>
      </c>
      <c r="D21" s="2">
        <v>0</v>
      </c>
      <c r="E21" s="2">
        <v>0</v>
      </c>
      <c r="F21" s="2">
        <v>0</v>
      </c>
      <c r="G21" s="2">
        <v>0</v>
      </c>
      <c r="H21" s="2">
        <v>0</v>
      </c>
      <c r="I21" s="2">
        <v>0</v>
      </c>
      <c r="J21" s="2">
        <v>3</v>
      </c>
      <c r="K21" s="2">
        <v>0</v>
      </c>
      <c r="L21" s="2">
        <v>0</v>
      </c>
      <c r="M21" s="9">
        <f t="shared" si="12"/>
        <v>15</v>
      </c>
      <c r="N21" s="2">
        <v>0</v>
      </c>
      <c r="O21" s="2">
        <v>3</v>
      </c>
      <c r="P21" s="2">
        <v>0</v>
      </c>
      <c r="Q21" s="2">
        <v>2</v>
      </c>
      <c r="R21" s="2">
        <v>2</v>
      </c>
      <c r="S21" s="2">
        <v>3</v>
      </c>
      <c r="T21" s="11">
        <f t="shared" si="13"/>
        <v>41.666666666666671</v>
      </c>
      <c r="U21" s="2">
        <v>0</v>
      </c>
      <c r="V21" s="2">
        <v>0</v>
      </c>
      <c r="W21" s="2">
        <v>0</v>
      </c>
      <c r="X21" s="2">
        <v>2</v>
      </c>
      <c r="Y21" s="2">
        <v>2</v>
      </c>
      <c r="Z21" s="2">
        <v>0</v>
      </c>
      <c r="AA21" s="11">
        <f t="shared" si="14"/>
        <v>16.666666666666664</v>
      </c>
      <c r="AB21" s="2">
        <v>2</v>
      </c>
      <c r="AC21" s="2">
        <v>0</v>
      </c>
      <c r="AD21" s="2">
        <v>0</v>
      </c>
      <c r="AE21" s="2">
        <v>2</v>
      </c>
      <c r="AF21" s="11">
        <f t="shared" si="15"/>
        <v>25</v>
      </c>
      <c r="AG21" s="2">
        <v>0</v>
      </c>
      <c r="AH21" s="2">
        <v>0</v>
      </c>
      <c r="AI21" s="2">
        <v>0</v>
      </c>
      <c r="AJ21" s="11">
        <f t="shared" si="16"/>
        <v>0</v>
      </c>
      <c r="AK21" s="2">
        <v>3</v>
      </c>
      <c r="AL21" s="2">
        <v>2</v>
      </c>
      <c r="AM21" s="2">
        <v>3</v>
      </c>
      <c r="AN21" s="2">
        <v>0</v>
      </c>
      <c r="AO21" s="11">
        <f t="shared" si="17"/>
        <v>50</v>
      </c>
      <c r="AP21" s="2">
        <v>0</v>
      </c>
      <c r="AQ21" s="2">
        <v>0</v>
      </c>
      <c r="AR21" s="2">
        <v>0</v>
      </c>
      <c r="AS21" s="11">
        <f t="shared" si="18"/>
        <v>0</v>
      </c>
      <c r="AT21" s="2">
        <v>2</v>
      </c>
      <c r="AU21" s="2">
        <v>3</v>
      </c>
      <c r="AV21" s="2">
        <v>0</v>
      </c>
      <c r="AW21" s="11">
        <f t="shared" si="19"/>
        <v>41.666666666666671</v>
      </c>
      <c r="AX21" s="13">
        <f t="shared" si="8"/>
        <v>23.75</v>
      </c>
      <c r="AY21" s="2" t="str">
        <f t="shared" si="9"/>
        <v>Baik</v>
      </c>
      <c r="AZ21" s="2" t="str">
        <f t="shared" si="10"/>
        <v>0</v>
      </c>
      <c r="BC21" s="2" t="str">
        <f t="shared" si="11"/>
        <v>Baik</v>
      </c>
    </row>
    <row r="22" spans="1:55">
      <c r="A22" s="2">
        <v>17</v>
      </c>
      <c r="B22" s="15" t="s">
        <v>33</v>
      </c>
      <c r="C22" s="2">
        <v>0</v>
      </c>
      <c r="D22" s="2">
        <v>0</v>
      </c>
      <c r="E22" s="2">
        <v>2</v>
      </c>
      <c r="F22" s="2">
        <v>2</v>
      </c>
      <c r="G22" s="2">
        <v>0</v>
      </c>
      <c r="H22" s="2">
        <v>0</v>
      </c>
      <c r="I22" s="2">
        <v>2</v>
      </c>
      <c r="J22" s="2">
        <v>3</v>
      </c>
      <c r="K22" s="2">
        <v>2</v>
      </c>
      <c r="L22" s="2">
        <v>0</v>
      </c>
      <c r="M22" s="9">
        <f t="shared" si="12"/>
        <v>27.500000000000004</v>
      </c>
      <c r="N22" s="2">
        <v>0</v>
      </c>
      <c r="O22" s="2">
        <v>0</v>
      </c>
      <c r="P22" s="2">
        <v>0</v>
      </c>
      <c r="Q22" s="2">
        <v>2</v>
      </c>
      <c r="R22" s="2">
        <v>0</v>
      </c>
      <c r="S22" s="2">
        <v>0</v>
      </c>
      <c r="T22" s="11">
        <f t="shared" si="13"/>
        <v>8.3333333333333321</v>
      </c>
      <c r="U22" s="2">
        <v>2</v>
      </c>
      <c r="V22" s="2">
        <v>0</v>
      </c>
      <c r="W22" s="2">
        <v>2</v>
      </c>
      <c r="X22" s="2">
        <v>2</v>
      </c>
      <c r="Y22" s="2">
        <v>0</v>
      </c>
      <c r="Z22" s="2">
        <v>0</v>
      </c>
      <c r="AA22" s="11">
        <f t="shared" si="14"/>
        <v>25</v>
      </c>
      <c r="AB22" s="2">
        <v>0</v>
      </c>
      <c r="AC22" s="2">
        <v>1</v>
      </c>
      <c r="AD22" s="2">
        <v>0</v>
      </c>
      <c r="AE22" s="2">
        <v>0</v>
      </c>
      <c r="AF22" s="11">
        <f t="shared" si="15"/>
        <v>6.25</v>
      </c>
      <c r="AG22" s="2">
        <v>2</v>
      </c>
      <c r="AH22" s="2">
        <v>0</v>
      </c>
      <c r="AI22" s="2">
        <v>0</v>
      </c>
      <c r="AJ22" s="11">
        <f t="shared" si="16"/>
        <v>16.666666666666664</v>
      </c>
      <c r="AK22" s="2">
        <v>2</v>
      </c>
      <c r="AL22" s="2">
        <v>0</v>
      </c>
      <c r="AM22" s="2">
        <v>3</v>
      </c>
      <c r="AN22" s="2">
        <v>2</v>
      </c>
      <c r="AO22" s="11">
        <f t="shared" si="17"/>
        <v>43.75</v>
      </c>
      <c r="AP22" s="2">
        <v>1</v>
      </c>
      <c r="AQ22" s="2">
        <v>0</v>
      </c>
      <c r="AR22" s="2">
        <v>0</v>
      </c>
      <c r="AS22" s="11">
        <f t="shared" si="18"/>
        <v>8.3333333333333321</v>
      </c>
      <c r="AT22" s="2">
        <v>2</v>
      </c>
      <c r="AU22" s="2">
        <v>2</v>
      </c>
      <c r="AV22" s="2">
        <v>2</v>
      </c>
      <c r="AW22" s="11">
        <f t="shared" si="19"/>
        <v>50</v>
      </c>
      <c r="AX22" s="13">
        <f t="shared" si="8"/>
        <v>23.229166666666668</v>
      </c>
      <c r="AY22" s="2" t="str">
        <f t="shared" si="9"/>
        <v>Baik</v>
      </c>
      <c r="AZ22" s="2" t="str">
        <f t="shared" si="10"/>
        <v>0</v>
      </c>
      <c r="BC22" s="2" t="str">
        <f t="shared" si="11"/>
        <v>Baik</v>
      </c>
    </row>
    <row r="23" spans="1:55">
      <c r="A23" s="2">
        <v>18</v>
      </c>
      <c r="B23" s="15" t="s">
        <v>34</v>
      </c>
      <c r="C23" s="2">
        <v>0</v>
      </c>
      <c r="D23" s="2">
        <v>0</v>
      </c>
      <c r="E23" s="2">
        <v>2</v>
      </c>
      <c r="F23" s="2">
        <v>0</v>
      </c>
      <c r="G23" s="2">
        <v>0</v>
      </c>
      <c r="H23" s="2">
        <v>0</v>
      </c>
      <c r="I23" s="2">
        <v>0</v>
      </c>
      <c r="J23" s="2">
        <v>2</v>
      </c>
      <c r="K23" s="2">
        <v>0</v>
      </c>
      <c r="L23" s="2">
        <v>0</v>
      </c>
      <c r="M23" s="9">
        <f t="shared" si="12"/>
        <v>10</v>
      </c>
      <c r="N23" s="2">
        <v>0</v>
      </c>
      <c r="O23" s="2">
        <v>0</v>
      </c>
      <c r="P23" s="2">
        <v>2</v>
      </c>
      <c r="Q23" s="2">
        <v>3</v>
      </c>
      <c r="R23" s="2">
        <v>0</v>
      </c>
      <c r="S23" s="2">
        <v>0</v>
      </c>
      <c r="T23" s="11">
        <f t="shared" si="13"/>
        <v>20.833333333333336</v>
      </c>
      <c r="U23" s="2">
        <v>2</v>
      </c>
      <c r="V23" s="2">
        <v>0</v>
      </c>
      <c r="W23" s="2">
        <v>2</v>
      </c>
      <c r="X23" s="2">
        <v>0</v>
      </c>
      <c r="Y23" s="2">
        <v>2</v>
      </c>
      <c r="Z23" s="2">
        <v>2</v>
      </c>
      <c r="AA23" s="11">
        <f t="shared" si="14"/>
        <v>33.333333333333329</v>
      </c>
      <c r="AB23" s="2">
        <v>0</v>
      </c>
      <c r="AC23" s="2">
        <v>1</v>
      </c>
      <c r="AD23" s="2">
        <v>2</v>
      </c>
      <c r="AE23" s="2">
        <v>0</v>
      </c>
      <c r="AF23" s="11">
        <f t="shared" si="15"/>
        <v>18.75</v>
      </c>
      <c r="AG23" s="2">
        <v>2</v>
      </c>
      <c r="AH23" s="2">
        <v>0</v>
      </c>
      <c r="AI23" s="2">
        <v>0</v>
      </c>
      <c r="AJ23" s="11">
        <f t="shared" si="16"/>
        <v>16.666666666666664</v>
      </c>
      <c r="AK23" s="2">
        <v>2</v>
      </c>
      <c r="AL23" s="2">
        <v>0</v>
      </c>
      <c r="AM23" s="2">
        <v>2</v>
      </c>
      <c r="AN23" s="2">
        <v>0</v>
      </c>
      <c r="AO23" s="11">
        <f t="shared" si="17"/>
        <v>25</v>
      </c>
      <c r="AP23" s="2">
        <v>2</v>
      </c>
      <c r="AQ23" s="2">
        <v>3</v>
      </c>
      <c r="AR23" s="2">
        <v>0</v>
      </c>
      <c r="AS23" s="11">
        <f t="shared" si="18"/>
        <v>41.666666666666671</v>
      </c>
      <c r="AT23" s="2">
        <v>0</v>
      </c>
      <c r="AU23" s="2">
        <v>0</v>
      </c>
      <c r="AV23" s="2">
        <v>0</v>
      </c>
      <c r="AW23" s="11">
        <f t="shared" si="19"/>
        <v>0</v>
      </c>
      <c r="AX23" s="13">
        <f t="shared" si="8"/>
        <v>20.78125</v>
      </c>
      <c r="AY23" s="2" t="str">
        <f t="shared" si="9"/>
        <v>Baik</v>
      </c>
      <c r="AZ23" s="2" t="str">
        <f t="shared" si="10"/>
        <v>0</v>
      </c>
      <c r="BC23" s="2" t="str">
        <f t="shared" si="11"/>
        <v>Baik</v>
      </c>
    </row>
    <row r="24" spans="1:55">
      <c r="A24" s="2">
        <v>19</v>
      </c>
      <c r="B24" s="15" t="s">
        <v>35</v>
      </c>
      <c r="C24" s="2">
        <v>3</v>
      </c>
      <c r="D24" s="2">
        <v>3</v>
      </c>
      <c r="E24" s="2">
        <v>3</v>
      </c>
      <c r="F24" s="2">
        <v>4</v>
      </c>
      <c r="G24" s="2">
        <v>4</v>
      </c>
      <c r="H24" s="2">
        <v>1</v>
      </c>
      <c r="I24" s="2">
        <v>3</v>
      </c>
      <c r="J24" s="2">
        <v>0</v>
      </c>
      <c r="K24" s="2">
        <v>3</v>
      </c>
      <c r="L24" s="2">
        <v>3</v>
      </c>
      <c r="M24" s="9">
        <f t="shared" si="12"/>
        <v>67.5</v>
      </c>
      <c r="N24" s="2">
        <v>0</v>
      </c>
      <c r="O24" s="2">
        <v>4</v>
      </c>
      <c r="P24" s="2">
        <v>4</v>
      </c>
      <c r="Q24" s="2">
        <v>4</v>
      </c>
      <c r="R24" s="2">
        <v>2</v>
      </c>
      <c r="S24" s="2">
        <v>0</v>
      </c>
      <c r="T24" s="11">
        <f t="shared" si="13"/>
        <v>58.333333333333336</v>
      </c>
      <c r="U24" s="2">
        <v>3</v>
      </c>
      <c r="V24" s="2">
        <v>4</v>
      </c>
      <c r="W24" s="2">
        <v>4</v>
      </c>
      <c r="X24" s="2">
        <v>0</v>
      </c>
      <c r="Y24" s="2">
        <v>3</v>
      </c>
      <c r="Z24" s="2">
        <v>4</v>
      </c>
      <c r="AA24" s="11">
        <f t="shared" si="14"/>
        <v>75</v>
      </c>
      <c r="AB24" s="2">
        <v>0</v>
      </c>
      <c r="AC24" s="2">
        <v>0</v>
      </c>
      <c r="AD24" s="2">
        <v>0</v>
      </c>
      <c r="AE24" s="2">
        <v>0</v>
      </c>
      <c r="AF24" s="11">
        <f t="shared" si="15"/>
        <v>0</v>
      </c>
      <c r="AG24" s="2">
        <v>2</v>
      </c>
      <c r="AH24" s="2">
        <v>0</v>
      </c>
      <c r="AI24" s="2">
        <v>0</v>
      </c>
      <c r="AJ24" s="11">
        <f t="shared" si="16"/>
        <v>16.666666666666664</v>
      </c>
      <c r="AK24" s="2">
        <v>3</v>
      </c>
      <c r="AL24" s="2">
        <v>0</v>
      </c>
      <c r="AM24" s="2">
        <v>0</v>
      </c>
      <c r="AN24" s="2">
        <v>2</v>
      </c>
      <c r="AO24" s="11">
        <f t="shared" si="17"/>
        <v>31.25</v>
      </c>
      <c r="AP24" s="2">
        <v>3</v>
      </c>
      <c r="AQ24" s="2">
        <v>0</v>
      </c>
      <c r="AR24" s="2">
        <v>0</v>
      </c>
      <c r="AS24" s="11">
        <f t="shared" si="18"/>
        <v>25</v>
      </c>
      <c r="AT24" s="2">
        <v>4</v>
      </c>
      <c r="AU24" s="2">
        <v>4</v>
      </c>
      <c r="AV24" s="2">
        <v>3</v>
      </c>
      <c r="AW24" s="11">
        <f t="shared" si="19"/>
        <v>91.666666666666657</v>
      </c>
      <c r="AX24" s="13">
        <f t="shared" si="8"/>
        <v>45.677083333333329</v>
      </c>
      <c r="AY24" s="2" t="str">
        <f t="shared" si="9"/>
        <v>Buruk</v>
      </c>
      <c r="AZ24" s="2" t="str">
        <f t="shared" si="10"/>
        <v>1</v>
      </c>
      <c r="BC24" s="2" t="str">
        <f t="shared" si="11"/>
        <v>Buruk</v>
      </c>
    </row>
    <row r="25" spans="1:55">
      <c r="A25" s="2">
        <v>20</v>
      </c>
      <c r="B25" s="15" t="s">
        <v>36</v>
      </c>
      <c r="C25" s="2">
        <v>0</v>
      </c>
      <c r="D25" s="2">
        <v>0</v>
      </c>
      <c r="E25" s="2">
        <v>2</v>
      </c>
      <c r="F25" s="2">
        <v>0</v>
      </c>
      <c r="G25" s="2">
        <v>0</v>
      </c>
      <c r="H25" s="2">
        <v>0</v>
      </c>
      <c r="I25" s="2">
        <v>2</v>
      </c>
      <c r="J25" s="2">
        <v>0</v>
      </c>
      <c r="K25" s="2">
        <v>0</v>
      </c>
      <c r="L25" s="2">
        <v>3</v>
      </c>
      <c r="M25" s="9">
        <f t="shared" si="12"/>
        <v>17.5</v>
      </c>
      <c r="N25" s="2">
        <v>0</v>
      </c>
      <c r="O25" s="2">
        <v>0</v>
      </c>
      <c r="P25" s="2">
        <v>0</v>
      </c>
      <c r="Q25" s="2">
        <v>0</v>
      </c>
      <c r="R25" s="2">
        <v>0</v>
      </c>
      <c r="S25" s="2">
        <v>0</v>
      </c>
      <c r="T25" s="11">
        <f t="shared" si="13"/>
        <v>0</v>
      </c>
      <c r="U25" s="2">
        <v>2</v>
      </c>
      <c r="V25" s="2">
        <v>0</v>
      </c>
      <c r="W25" s="2">
        <v>0</v>
      </c>
      <c r="X25" s="2">
        <v>2</v>
      </c>
      <c r="Y25" s="2">
        <v>0</v>
      </c>
      <c r="Z25" s="2">
        <v>0</v>
      </c>
      <c r="AA25" s="11">
        <f t="shared" si="14"/>
        <v>16.666666666666664</v>
      </c>
      <c r="AB25" s="2">
        <v>0</v>
      </c>
      <c r="AC25" s="2">
        <v>0</v>
      </c>
      <c r="AD25" s="2">
        <v>0</v>
      </c>
      <c r="AE25" s="2">
        <v>0</v>
      </c>
      <c r="AF25" s="11">
        <f t="shared" si="15"/>
        <v>0</v>
      </c>
      <c r="AG25" s="2">
        <v>0</v>
      </c>
      <c r="AH25" s="2">
        <v>0</v>
      </c>
      <c r="AI25" s="2">
        <v>0</v>
      </c>
      <c r="AJ25" s="11">
        <f t="shared" si="16"/>
        <v>0</v>
      </c>
      <c r="AK25" s="2">
        <v>0</v>
      </c>
      <c r="AL25" s="2">
        <v>2</v>
      </c>
      <c r="AM25" s="2">
        <v>0</v>
      </c>
      <c r="AN25" s="2">
        <v>0</v>
      </c>
      <c r="AO25" s="11">
        <f t="shared" si="17"/>
        <v>12.5</v>
      </c>
      <c r="AP25" s="2">
        <v>0</v>
      </c>
      <c r="AQ25" s="2">
        <v>0</v>
      </c>
      <c r="AR25" s="2">
        <v>0</v>
      </c>
      <c r="AS25" s="11">
        <f t="shared" si="18"/>
        <v>0</v>
      </c>
      <c r="AT25" s="2">
        <v>3</v>
      </c>
      <c r="AU25" s="2">
        <v>3</v>
      </c>
      <c r="AV25" s="2">
        <v>2</v>
      </c>
      <c r="AW25" s="11">
        <f t="shared" si="19"/>
        <v>66.666666666666657</v>
      </c>
      <c r="AX25" s="13">
        <f t="shared" si="8"/>
        <v>14.166666666666664</v>
      </c>
      <c r="AY25" s="2" t="str">
        <f t="shared" si="9"/>
        <v>Baik</v>
      </c>
      <c r="AZ25" s="2" t="str">
        <f t="shared" si="10"/>
        <v>0</v>
      </c>
      <c r="BC25" s="2" t="str">
        <f t="shared" si="11"/>
        <v>Baik</v>
      </c>
    </row>
    <row r="26" spans="1:55">
      <c r="A26" s="2">
        <v>21</v>
      </c>
      <c r="B26" s="15" t="s">
        <v>37</v>
      </c>
      <c r="C26" s="2">
        <v>0</v>
      </c>
      <c r="D26" s="2">
        <v>0</v>
      </c>
      <c r="E26" s="2">
        <v>0</v>
      </c>
      <c r="F26" s="2">
        <v>0</v>
      </c>
      <c r="G26" s="2">
        <v>0</v>
      </c>
      <c r="H26" s="2">
        <v>0</v>
      </c>
      <c r="I26" s="2">
        <v>0</v>
      </c>
      <c r="J26" s="2">
        <v>2</v>
      </c>
      <c r="K26" s="2">
        <v>2</v>
      </c>
      <c r="L26" s="2">
        <v>0</v>
      </c>
      <c r="M26" s="9">
        <f t="shared" si="12"/>
        <v>10</v>
      </c>
      <c r="N26" s="2">
        <v>0</v>
      </c>
      <c r="O26" s="2">
        <v>0</v>
      </c>
      <c r="P26" s="2">
        <v>0</v>
      </c>
      <c r="Q26" s="2">
        <v>3</v>
      </c>
      <c r="R26" s="2">
        <v>0</v>
      </c>
      <c r="S26" s="2">
        <v>0</v>
      </c>
      <c r="T26" s="11">
        <f t="shared" si="13"/>
        <v>12.5</v>
      </c>
      <c r="U26" s="2">
        <v>0</v>
      </c>
      <c r="V26" s="2">
        <v>0</v>
      </c>
      <c r="W26" s="2">
        <v>0</v>
      </c>
      <c r="X26" s="2">
        <v>0</v>
      </c>
      <c r="Y26" s="2">
        <v>0</v>
      </c>
      <c r="Z26" s="2">
        <v>2</v>
      </c>
      <c r="AA26" s="11">
        <f t="shared" si="14"/>
        <v>8.3333333333333321</v>
      </c>
      <c r="AB26" s="2">
        <v>2</v>
      </c>
      <c r="AC26" s="2">
        <v>2</v>
      </c>
      <c r="AD26" s="2">
        <v>2</v>
      </c>
      <c r="AE26" s="2">
        <v>0</v>
      </c>
      <c r="AF26" s="11">
        <f t="shared" si="15"/>
        <v>37.5</v>
      </c>
      <c r="AG26" s="2">
        <v>0</v>
      </c>
      <c r="AH26" s="2">
        <v>0</v>
      </c>
      <c r="AI26" s="2">
        <v>0</v>
      </c>
      <c r="AJ26" s="11">
        <f t="shared" si="16"/>
        <v>0</v>
      </c>
      <c r="AK26" s="2">
        <v>0</v>
      </c>
      <c r="AL26" s="2">
        <v>0</v>
      </c>
      <c r="AM26" s="2">
        <v>0</v>
      </c>
      <c r="AN26" s="2">
        <v>0</v>
      </c>
      <c r="AO26" s="11">
        <f t="shared" si="17"/>
        <v>0</v>
      </c>
      <c r="AP26" s="2">
        <v>0</v>
      </c>
      <c r="AQ26" s="2">
        <v>0</v>
      </c>
      <c r="AR26" s="2">
        <v>0</v>
      </c>
      <c r="AS26" s="11">
        <f t="shared" si="18"/>
        <v>0</v>
      </c>
      <c r="AT26" s="2">
        <v>0</v>
      </c>
      <c r="AU26" s="2">
        <v>2</v>
      </c>
      <c r="AV26" s="2">
        <v>0</v>
      </c>
      <c r="AW26" s="11">
        <f t="shared" si="19"/>
        <v>16.666666666666664</v>
      </c>
      <c r="AX26" s="13">
        <f t="shared" si="8"/>
        <v>10.625</v>
      </c>
      <c r="AY26" s="2" t="str">
        <f t="shared" si="9"/>
        <v>Baik</v>
      </c>
      <c r="AZ26" s="2" t="str">
        <f t="shared" si="10"/>
        <v>0</v>
      </c>
      <c r="BC26" s="2" t="str">
        <f t="shared" si="11"/>
        <v>Baik</v>
      </c>
    </row>
    <row r="27" spans="1:55">
      <c r="A27" s="2">
        <v>22</v>
      </c>
      <c r="B27" s="15" t="s">
        <v>38</v>
      </c>
      <c r="C27" s="2">
        <v>2</v>
      </c>
      <c r="D27" s="2">
        <v>0</v>
      </c>
      <c r="E27" s="2">
        <v>1</v>
      </c>
      <c r="F27" s="2">
        <v>2</v>
      </c>
      <c r="G27" s="2">
        <v>0</v>
      </c>
      <c r="H27" s="2">
        <v>0</v>
      </c>
      <c r="I27" s="2">
        <v>2</v>
      </c>
      <c r="J27" s="2">
        <v>0</v>
      </c>
      <c r="K27" s="2">
        <v>2</v>
      </c>
      <c r="L27" s="2">
        <v>2</v>
      </c>
      <c r="M27" s="9">
        <f t="shared" si="12"/>
        <v>27.500000000000004</v>
      </c>
      <c r="N27" s="2">
        <v>0</v>
      </c>
      <c r="O27" s="2">
        <v>0</v>
      </c>
      <c r="P27" s="2">
        <v>0</v>
      </c>
      <c r="Q27" s="2">
        <v>2</v>
      </c>
      <c r="R27" s="2">
        <v>0</v>
      </c>
      <c r="S27" s="2">
        <v>0</v>
      </c>
      <c r="T27" s="11">
        <f t="shared" si="13"/>
        <v>8.3333333333333321</v>
      </c>
      <c r="U27" s="2">
        <v>2</v>
      </c>
      <c r="V27" s="2">
        <v>0</v>
      </c>
      <c r="W27" s="2">
        <v>1</v>
      </c>
      <c r="X27" s="2">
        <v>2</v>
      </c>
      <c r="Y27" s="2">
        <v>0</v>
      </c>
      <c r="Z27" s="2">
        <v>0</v>
      </c>
      <c r="AA27" s="11">
        <f t="shared" si="14"/>
        <v>20.833333333333336</v>
      </c>
      <c r="AB27" s="2">
        <v>0</v>
      </c>
      <c r="AC27" s="2">
        <v>0</v>
      </c>
      <c r="AD27" s="2">
        <v>1</v>
      </c>
      <c r="AE27" s="2">
        <v>0</v>
      </c>
      <c r="AF27" s="11">
        <f t="shared" si="15"/>
        <v>6.25</v>
      </c>
      <c r="AG27" s="2">
        <v>0</v>
      </c>
      <c r="AH27" s="2">
        <v>0</v>
      </c>
      <c r="AI27" s="2">
        <v>0</v>
      </c>
      <c r="AJ27" s="11">
        <f t="shared" si="16"/>
        <v>0</v>
      </c>
      <c r="AK27" s="2">
        <v>2</v>
      </c>
      <c r="AL27" s="2">
        <v>0</v>
      </c>
      <c r="AM27" s="2">
        <v>2</v>
      </c>
      <c r="AN27" s="2">
        <v>0</v>
      </c>
      <c r="AO27" s="11">
        <f t="shared" si="17"/>
        <v>25</v>
      </c>
      <c r="AP27" s="2">
        <v>0</v>
      </c>
      <c r="AQ27" s="2">
        <v>0</v>
      </c>
      <c r="AR27" s="2">
        <v>0</v>
      </c>
      <c r="AS27" s="11">
        <f t="shared" si="18"/>
        <v>0</v>
      </c>
      <c r="AT27" s="2">
        <v>1</v>
      </c>
      <c r="AU27" s="2">
        <v>3</v>
      </c>
      <c r="AV27" s="2">
        <v>1</v>
      </c>
      <c r="AW27" s="11">
        <f t="shared" si="19"/>
        <v>41.666666666666671</v>
      </c>
      <c r="AX27" s="13">
        <f t="shared" si="8"/>
        <v>16.197916666666668</v>
      </c>
      <c r="AY27" s="2" t="str">
        <f t="shared" si="9"/>
        <v>Baik</v>
      </c>
      <c r="AZ27" s="2" t="str">
        <f t="shared" si="10"/>
        <v>0</v>
      </c>
      <c r="BC27" s="2" t="str">
        <f t="shared" si="11"/>
        <v>Baik</v>
      </c>
    </row>
    <row r="28" spans="1:55">
      <c r="A28" s="2">
        <v>23</v>
      </c>
      <c r="B28" s="15" t="s">
        <v>39</v>
      </c>
      <c r="C28" s="2">
        <v>0</v>
      </c>
      <c r="D28" s="2">
        <v>0</v>
      </c>
      <c r="E28" s="2">
        <v>0</v>
      </c>
      <c r="F28" s="2">
        <v>0</v>
      </c>
      <c r="G28" s="2">
        <v>0</v>
      </c>
      <c r="H28" s="2">
        <v>0</v>
      </c>
      <c r="I28" s="2">
        <v>0</v>
      </c>
      <c r="J28" s="2">
        <v>0</v>
      </c>
      <c r="K28" s="2">
        <v>0</v>
      </c>
      <c r="L28" s="2">
        <v>3</v>
      </c>
      <c r="M28" s="9">
        <f t="shared" si="12"/>
        <v>7.5</v>
      </c>
      <c r="N28" s="2">
        <v>0</v>
      </c>
      <c r="O28" s="2">
        <v>0</v>
      </c>
      <c r="P28" s="2">
        <v>0</v>
      </c>
      <c r="Q28" s="2">
        <v>4</v>
      </c>
      <c r="R28" s="2">
        <v>0</v>
      </c>
      <c r="S28" s="2">
        <v>4</v>
      </c>
      <c r="T28" s="11">
        <f t="shared" si="13"/>
        <v>33.333333333333329</v>
      </c>
      <c r="U28" s="2">
        <v>0</v>
      </c>
      <c r="V28" s="2">
        <v>0</v>
      </c>
      <c r="W28" s="2">
        <v>0</v>
      </c>
      <c r="X28" s="2">
        <v>0</v>
      </c>
      <c r="Y28" s="2">
        <v>0</v>
      </c>
      <c r="Z28" s="2">
        <v>0</v>
      </c>
      <c r="AA28" s="11">
        <f t="shared" si="14"/>
        <v>0</v>
      </c>
      <c r="AB28" s="2">
        <v>0</v>
      </c>
      <c r="AC28" s="2">
        <v>0</v>
      </c>
      <c r="AD28" s="2">
        <v>0</v>
      </c>
      <c r="AE28" s="2">
        <v>0</v>
      </c>
      <c r="AF28" s="11">
        <f t="shared" si="15"/>
        <v>0</v>
      </c>
      <c r="AG28" s="2">
        <v>0</v>
      </c>
      <c r="AH28" s="2">
        <v>0</v>
      </c>
      <c r="AI28" s="2">
        <v>0</v>
      </c>
      <c r="AJ28" s="11">
        <f t="shared" si="16"/>
        <v>0</v>
      </c>
      <c r="AK28" s="2">
        <v>0</v>
      </c>
      <c r="AL28" s="2">
        <v>0</v>
      </c>
      <c r="AM28" s="2">
        <v>2</v>
      </c>
      <c r="AN28" s="2">
        <v>0</v>
      </c>
      <c r="AO28" s="11">
        <f t="shared" si="17"/>
        <v>12.5</v>
      </c>
      <c r="AP28" s="2">
        <v>2</v>
      </c>
      <c r="AQ28" s="2">
        <v>2</v>
      </c>
      <c r="AR28" s="2">
        <v>0</v>
      </c>
      <c r="AS28" s="11">
        <f t="shared" si="18"/>
        <v>33.333333333333329</v>
      </c>
      <c r="AT28" s="2">
        <v>0</v>
      </c>
      <c r="AU28" s="2">
        <v>3</v>
      </c>
      <c r="AV28" s="2">
        <v>0</v>
      </c>
      <c r="AW28" s="11">
        <f t="shared" si="19"/>
        <v>25</v>
      </c>
      <c r="AX28" s="13">
        <f t="shared" si="8"/>
        <v>13.958333333333332</v>
      </c>
      <c r="AY28" s="2" t="str">
        <f t="shared" si="9"/>
        <v>Baik</v>
      </c>
      <c r="AZ28" s="2" t="str">
        <f t="shared" si="10"/>
        <v>0</v>
      </c>
      <c r="BC28" s="2" t="str">
        <f t="shared" si="11"/>
        <v>Baik</v>
      </c>
    </row>
    <row r="29" spans="1:55">
      <c r="A29" s="2">
        <v>24</v>
      </c>
      <c r="B29" s="15" t="s">
        <v>40</v>
      </c>
      <c r="C29" s="2">
        <v>0</v>
      </c>
      <c r="D29" s="2">
        <v>0</v>
      </c>
      <c r="E29" s="2">
        <v>0</v>
      </c>
      <c r="F29" s="2">
        <v>3</v>
      </c>
      <c r="G29" s="2">
        <v>0</v>
      </c>
      <c r="H29" s="2">
        <v>0</v>
      </c>
      <c r="I29" s="2">
        <v>2</v>
      </c>
      <c r="J29" s="2">
        <v>4</v>
      </c>
      <c r="K29" s="2">
        <v>3</v>
      </c>
      <c r="L29" s="2">
        <v>3</v>
      </c>
      <c r="M29" s="9">
        <f t="shared" si="12"/>
        <v>37.5</v>
      </c>
      <c r="N29" s="2">
        <v>0</v>
      </c>
      <c r="O29" s="2">
        <v>0</v>
      </c>
      <c r="P29" s="2">
        <v>0</v>
      </c>
      <c r="Q29" s="2">
        <v>0</v>
      </c>
      <c r="R29" s="2">
        <v>0</v>
      </c>
      <c r="S29" s="2">
        <v>0</v>
      </c>
      <c r="T29" s="11">
        <f>((SUM(N29:S29)/24)*100)</f>
        <v>0</v>
      </c>
      <c r="U29" s="2">
        <v>0</v>
      </c>
      <c r="V29" s="2">
        <v>3</v>
      </c>
      <c r="W29" s="2">
        <v>1</v>
      </c>
      <c r="X29" s="2">
        <v>2</v>
      </c>
      <c r="Y29" s="2">
        <v>2</v>
      </c>
      <c r="Z29" s="2">
        <v>0</v>
      </c>
      <c r="AA29" s="11">
        <f t="shared" si="14"/>
        <v>33.333333333333329</v>
      </c>
      <c r="AB29" s="2">
        <v>0</v>
      </c>
      <c r="AC29" s="2">
        <v>0</v>
      </c>
      <c r="AD29" s="2">
        <v>0</v>
      </c>
      <c r="AE29" s="2">
        <v>0</v>
      </c>
      <c r="AF29" s="11">
        <f t="shared" si="15"/>
        <v>0</v>
      </c>
      <c r="AG29" s="2">
        <v>0</v>
      </c>
      <c r="AH29" s="2">
        <v>0</v>
      </c>
      <c r="AI29" s="2">
        <v>3</v>
      </c>
      <c r="AJ29" s="11">
        <f t="shared" si="16"/>
        <v>25</v>
      </c>
      <c r="AK29" s="2">
        <v>0</v>
      </c>
      <c r="AL29" s="2">
        <v>0</v>
      </c>
      <c r="AM29" s="2">
        <v>3</v>
      </c>
      <c r="AN29" s="2">
        <v>0</v>
      </c>
      <c r="AO29" s="11">
        <f t="shared" si="17"/>
        <v>18.75</v>
      </c>
      <c r="AP29" s="2">
        <v>0</v>
      </c>
      <c r="AQ29" s="2">
        <v>0</v>
      </c>
      <c r="AR29" s="2">
        <v>0</v>
      </c>
      <c r="AS29" s="11">
        <f t="shared" si="18"/>
        <v>0</v>
      </c>
      <c r="AT29" s="2">
        <v>1</v>
      </c>
      <c r="AU29" s="2">
        <v>3</v>
      </c>
      <c r="AV29" s="2">
        <v>0</v>
      </c>
      <c r="AW29" s="11">
        <f t="shared" si="19"/>
        <v>33.333333333333329</v>
      </c>
      <c r="AX29" s="13">
        <f t="shared" si="8"/>
        <v>18.489583333333332</v>
      </c>
      <c r="AY29" s="2" t="str">
        <f t="shared" si="9"/>
        <v>Baik</v>
      </c>
      <c r="AZ29" s="2" t="str">
        <f t="shared" si="10"/>
        <v>0</v>
      </c>
      <c r="BC29" s="2" t="str">
        <f t="shared" si="11"/>
        <v>Baik</v>
      </c>
    </row>
    <row r="30" spans="1:55">
      <c r="A30" s="2">
        <v>25</v>
      </c>
      <c r="B30" s="15" t="s">
        <v>41</v>
      </c>
      <c r="C30" s="2">
        <v>0</v>
      </c>
      <c r="D30" s="2">
        <v>0</v>
      </c>
      <c r="E30" s="2">
        <v>2</v>
      </c>
      <c r="F30" s="2">
        <v>0</v>
      </c>
      <c r="G30" s="2">
        <v>0</v>
      </c>
      <c r="H30" s="2">
        <v>0</v>
      </c>
      <c r="I30" s="2">
        <v>0</v>
      </c>
      <c r="J30" s="2">
        <v>1</v>
      </c>
      <c r="K30" s="2">
        <v>2</v>
      </c>
      <c r="L30" s="2">
        <v>0</v>
      </c>
      <c r="M30" s="9">
        <f t="shared" si="12"/>
        <v>12.5</v>
      </c>
      <c r="N30" s="2">
        <v>0</v>
      </c>
      <c r="O30" s="2">
        <v>0</v>
      </c>
      <c r="P30" s="2">
        <v>2</v>
      </c>
      <c r="Q30" s="2">
        <v>3</v>
      </c>
      <c r="R30" s="2">
        <v>0</v>
      </c>
      <c r="S30" s="2">
        <v>0</v>
      </c>
      <c r="T30" s="11">
        <f t="shared" si="13"/>
        <v>20.833333333333336</v>
      </c>
      <c r="U30" s="2">
        <v>0</v>
      </c>
      <c r="V30" s="2">
        <v>0</v>
      </c>
      <c r="W30" s="2">
        <v>0</v>
      </c>
      <c r="X30" s="2">
        <v>0</v>
      </c>
      <c r="Y30" s="2">
        <v>0</v>
      </c>
      <c r="Z30" s="2">
        <v>0</v>
      </c>
      <c r="AA30" s="11">
        <f t="shared" si="14"/>
        <v>0</v>
      </c>
      <c r="AB30" s="2">
        <v>0</v>
      </c>
      <c r="AC30" s="2">
        <v>0</v>
      </c>
      <c r="AD30" s="2">
        <v>0</v>
      </c>
      <c r="AE30" s="2">
        <v>0</v>
      </c>
      <c r="AF30" s="11">
        <f t="shared" si="15"/>
        <v>0</v>
      </c>
      <c r="AG30" s="2">
        <v>0</v>
      </c>
      <c r="AH30" s="2">
        <v>0</v>
      </c>
      <c r="AI30" s="2">
        <v>0</v>
      </c>
      <c r="AJ30" s="11">
        <f t="shared" si="16"/>
        <v>0</v>
      </c>
      <c r="AK30" s="2">
        <v>2</v>
      </c>
      <c r="AL30" s="2">
        <v>0</v>
      </c>
      <c r="AM30" s="2">
        <v>2</v>
      </c>
      <c r="AN30" s="2">
        <v>0</v>
      </c>
      <c r="AO30" s="11">
        <f t="shared" si="17"/>
        <v>25</v>
      </c>
      <c r="AP30" s="2">
        <v>2</v>
      </c>
      <c r="AQ30" s="2">
        <v>0</v>
      </c>
      <c r="AR30" s="2">
        <v>0</v>
      </c>
      <c r="AS30" s="11">
        <f t="shared" si="18"/>
        <v>16.666666666666664</v>
      </c>
      <c r="AT30" s="2">
        <v>0</v>
      </c>
      <c r="AU30" s="2">
        <v>3</v>
      </c>
      <c r="AV30" s="2">
        <v>0</v>
      </c>
      <c r="AW30" s="11">
        <f t="shared" si="19"/>
        <v>25</v>
      </c>
      <c r="AX30" s="13">
        <f t="shared" si="8"/>
        <v>12.5</v>
      </c>
      <c r="AY30" s="2" t="str">
        <f t="shared" si="9"/>
        <v>Baik</v>
      </c>
      <c r="AZ30" s="2" t="str">
        <f t="shared" si="10"/>
        <v>0</v>
      </c>
      <c r="BC30" s="2" t="str">
        <f t="shared" si="11"/>
        <v>Baik</v>
      </c>
    </row>
    <row r="31" spans="1:55">
      <c r="A31" s="2">
        <v>26</v>
      </c>
      <c r="B31" s="15" t="s">
        <v>42</v>
      </c>
      <c r="C31" s="2">
        <v>2</v>
      </c>
      <c r="D31" s="2">
        <v>1</v>
      </c>
      <c r="E31" s="2">
        <v>2</v>
      </c>
      <c r="F31" s="2">
        <v>0</v>
      </c>
      <c r="G31" s="2">
        <v>0</v>
      </c>
      <c r="H31" s="2">
        <v>0</v>
      </c>
      <c r="I31" s="2">
        <v>0</v>
      </c>
      <c r="J31" s="2">
        <v>4</v>
      </c>
      <c r="K31" s="2">
        <v>3</v>
      </c>
      <c r="L31" s="2">
        <v>3</v>
      </c>
      <c r="M31" s="9">
        <f t="shared" si="12"/>
        <v>37.5</v>
      </c>
      <c r="N31" s="2">
        <v>0</v>
      </c>
      <c r="O31" s="2">
        <v>2</v>
      </c>
      <c r="P31" s="2">
        <v>2</v>
      </c>
      <c r="Q31" s="2">
        <v>4</v>
      </c>
      <c r="R31" s="2">
        <v>0</v>
      </c>
      <c r="S31" s="2">
        <v>0</v>
      </c>
      <c r="T31" s="11">
        <f t="shared" si="13"/>
        <v>33.333333333333329</v>
      </c>
      <c r="U31" s="2">
        <v>2</v>
      </c>
      <c r="V31" s="2">
        <v>2</v>
      </c>
      <c r="W31" s="2">
        <v>2</v>
      </c>
      <c r="X31" s="2">
        <v>2</v>
      </c>
      <c r="Y31" s="2">
        <v>3</v>
      </c>
      <c r="Z31" s="2">
        <v>0</v>
      </c>
      <c r="AA31" s="11">
        <f t="shared" si="14"/>
        <v>45.833333333333329</v>
      </c>
      <c r="AB31" s="2">
        <v>0</v>
      </c>
      <c r="AC31" s="2">
        <v>4</v>
      </c>
      <c r="AD31" s="2">
        <v>0</v>
      </c>
      <c r="AE31" s="2">
        <v>2</v>
      </c>
      <c r="AF31" s="11">
        <f t="shared" si="15"/>
        <v>37.5</v>
      </c>
      <c r="AG31" s="2">
        <v>2</v>
      </c>
      <c r="AH31" s="2">
        <v>2</v>
      </c>
      <c r="AI31" s="2">
        <v>0</v>
      </c>
      <c r="AJ31" s="11">
        <f t="shared" si="16"/>
        <v>33.333333333333329</v>
      </c>
      <c r="AK31" s="2">
        <v>3</v>
      </c>
      <c r="AL31" s="2">
        <v>3</v>
      </c>
      <c r="AM31" s="2">
        <v>2</v>
      </c>
      <c r="AN31" s="2">
        <v>2</v>
      </c>
      <c r="AO31" s="11">
        <f t="shared" si="17"/>
        <v>62.5</v>
      </c>
      <c r="AP31" s="2">
        <v>3</v>
      </c>
      <c r="AQ31" s="2">
        <v>3</v>
      </c>
      <c r="AR31" s="2">
        <v>3</v>
      </c>
      <c r="AS31" s="11">
        <f t="shared" si="18"/>
        <v>75</v>
      </c>
      <c r="AT31" s="2">
        <v>0</v>
      </c>
      <c r="AU31" s="2">
        <v>3</v>
      </c>
      <c r="AV31" s="2">
        <v>3</v>
      </c>
      <c r="AW31" s="11">
        <f t="shared" si="19"/>
        <v>50</v>
      </c>
      <c r="AX31" s="13">
        <f t="shared" si="8"/>
        <v>46.875</v>
      </c>
      <c r="AY31" s="2" t="str">
        <f t="shared" si="9"/>
        <v>Buruk</v>
      </c>
      <c r="AZ31" s="2" t="str">
        <f t="shared" si="10"/>
        <v>1</v>
      </c>
      <c r="BC31" s="2" t="str">
        <f t="shared" si="11"/>
        <v>Buruk</v>
      </c>
    </row>
    <row r="32" spans="1:55">
      <c r="A32" s="2">
        <v>27</v>
      </c>
      <c r="B32" s="15" t="s">
        <v>43</v>
      </c>
      <c r="C32" s="2">
        <v>0</v>
      </c>
      <c r="D32" s="2">
        <v>0</v>
      </c>
      <c r="E32" s="2">
        <v>0</v>
      </c>
      <c r="F32" s="2">
        <v>0</v>
      </c>
      <c r="G32" s="2">
        <v>0</v>
      </c>
      <c r="H32" s="2">
        <v>0</v>
      </c>
      <c r="I32" s="2">
        <v>0</v>
      </c>
      <c r="J32" s="2">
        <v>0</v>
      </c>
      <c r="K32" s="2">
        <v>0</v>
      </c>
      <c r="L32" s="2">
        <v>0</v>
      </c>
      <c r="M32" s="9">
        <f t="shared" si="12"/>
        <v>0</v>
      </c>
      <c r="N32" s="2">
        <v>0</v>
      </c>
      <c r="O32" s="2">
        <v>0</v>
      </c>
      <c r="P32" s="2">
        <v>0</v>
      </c>
      <c r="Q32" s="2">
        <v>0</v>
      </c>
      <c r="R32" s="2">
        <v>0</v>
      </c>
      <c r="S32" s="2">
        <v>0</v>
      </c>
      <c r="T32" s="11">
        <f t="shared" si="13"/>
        <v>0</v>
      </c>
      <c r="U32" s="2">
        <v>0</v>
      </c>
      <c r="V32" s="2">
        <v>0</v>
      </c>
      <c r="W32" s="2">
        <v>0</v>
      </c>
      <c r="X32" s="2">
        <v>2</v>
      </c>
      <c r="Y32" s="2">
        <v>2</v>
      </c>
      <c r="Z32" s="2">
        <v>0</v>
      </c>
      <c r="AA32" s="11">
        <f t="shared" si="14"/>
        <v>16.666666666666664</v>
      </c>
      <c r="AB32" s="2">
        <v>0</v>
      </c>
      <c r="AC32" s="2">
        <v>0</v>
      </c>
      <c r="AD32" s="2">
        <v>0</v>
      </c>
      <c r="AE32" s="2">
        <v>0</v>
      </c>
      <c r="AF32" s="11">
        <f t="shared" si="15"/>
        <v>0</v>
      </c>
      <c r="AG32" s="2">
        <v>0</v>
      </c>
      <c r="AH32" s="2">
        <v>0</v>
      </c>
      <c r="AI32" s="2">
        <v>0</v>
      </c>
      <c r="AJ32" s="11">
        <f t="shared" si="16"/>
        <v>0</v>
      </c>
      <c r="AK32" s="2">
        <v>1</v>
      </c>
      <c r="AL32" s="2">
        <v>0</v>
      </c>
      <c r="AM32" s="2">
        <v>0</v>
      </c>
      <c r="AN32" s="2">
        <v>0</v>
      </c>
      <c r="AO32" s="11">
        <f t="shared" si="17"/>
        <v>6.25</v>
      </c>
      <c r="AP32" s="2">
        <v>0</v>
      </c>
      <c r="AQ32" s="2">
        <v>0</v>
      </c>
      <c r="AR32" s="2">
        <v>0</v>
      </c>
      <c r="AS32" s="11">
        <f t="shared" si="18"/>
        <v>0</v>
      </c>
      <c r="AT32" s="2">
        <v>2</v>
      </c>
      <c r="AU32" s="2">
        <v>0</v>
      </c>
      <c r="AV32" s="2">
        <v>0</v>
      </c>
      <c r="AW32" s="11">
        <f t="shared" si="19"/>
        <v>16.666666666666664</v>
      </c>
      <c r="AX32" s="13">
        <f t="shared" si="8"/>
        <v>4.9479166666666661</v>
      </c>
      <c r="AY32" s="2" t="str">
        <f t="shared" si="9"/>
        <v>Baik</v>
      </c>
      <c r="AZ32" s="2" t="str">
        <f t="shared" si="10"/>
        <v>0</v>
      </c>
      <c r="BC32" s="2" t="str">
        <f t="shared" si="11"/>
        <v>Baik</v>
      </c>
    </row>
    <row r="33" spans="1:55">
      <c r="A33" s="2">
        <v>28</v>
      </c>
      <c r="B33" s="15" t="s">
        <v>44</v>
      </c>
      <c r="C33" s="2">
        <v>0</v>
      </c>
      <c r="D33" s="2">
        <v>0</v>
      </c>
      <c r="E33" s="2">
        <v>0</v>
      </c>
      <c r="F33" s="2">
        <v>0</v>
      </c>
      <c r="G33" s="2">
        <v>0</v>
      </c>
      <c r="H33" s="2">
        <v>0</v>
      </c>
      <c r="I33" s="2">
        <v>0</v>
      </c>
      <c r="J33" s="2">
        <v>0</v>
      </c>
      <c r="K33" s="2">
        <v>0</v>
      </c>
      <c r="L33" s="2">
        <v>3</v>
      </c>
      <c r="M33" s="9">
        <f t="shared" si="12"/>
        <v>7.5</v>
      </c>
      <c r="N33" s="2">
        <v>0</v>
      </c>
      <c r="O33" s="2">
        <v>0</v>
      </c>
      <c r="P33" s="2">
        <v>0</v>
      </c>
      <c r="Q33" s="2">
        <v>2</v>
      </c>
      <c r="R33" s="2">
        <v>0</v>
      </c>
      <c r="S33" s="2">
        <v>0</v>
      </c>
      <c r="T33" s="11">
        <f t="shared" si="13"/>
        <v>8.3333333333333321</v>
      </c>
      <c r="U33" s="2">
        <v>0</v>
      </c>
      <c r="V33" s="2">
        <v>0</v>
      </c>
      <c r="W33" s="2">
        <v>0</v>
      </c>
      <c r="X33" s="2">
        <v>2</v>
      </c>
      <c r="Y33" s="2">
        <v>0</v>
      </c>
      <c r="Z33" s="2">
        <v>0</v>
      </c>
      <c r="AA33" s="11">
        <f t="shared" si="14"/>
        <v>8.3333333333333321</v>
      </c>
      <c r="AB33" s="2">
        <v>0</v>
      </c>
      <c r="AC33" s="2">
        <v>0</v>
      </c>
      <c r="AD33" s="2">
        <v>0</v>
      </c>
      <c r="AE33" s="2">
        <v>0</v>
      </c>
      <c r="AF33" s="11">
        <f t="shared" si="15"/>
        <v>0</v>
      </c>
      <c r="AG33" s="2">
        <v>0</v>
      </c>
      <c r="AH33" s="2">
        <v>0</v>
      </c>
      <c r="AI33" s="2">
        <v>0</v>
      </c>
      <c r="AJ33" s="11">
        <f t="shared" si="16"/>
        <v>0</v>
      </c>
      <c r="AK33" s="2">
        <v>1</v>
      </c>
      <c r="AL33" s="2">
        <v>0</v>
      </c>
      <c r="AM33" s="2">
        <v>2</v>
      </c>
      <c r="AN33" s="2">
        <v>0</v>
      </c>
      <c r="AO33" s="11">
        <f t="shared" si="17"/>
        <v>18.75</v>
      </c>
      <c r="AP33" s="2">
        <v>1</v>
      </c>
      <c r="AQ33" s="2">
        <v>0</v>
      </c>
      <c r="AR33" s="2">
        <v>0</v>
      </c>
      <c r="AS33" s="11">
        <f t="shared" si="18"/>
        <v>8.3333333333333321</v>
      </c>
      <c r="AT33" s="2">
        <v>0</v>
      </c>
      <c r="AU33" s="2">
        <v>3</v>
      </c>
      <c r="AV33" s="2">
        <v>0</v>
      </c>
      <c r="AW33" s="11">
        <f t="shared" si="19"/>
        <v>25</v>
      </c>
      <c r="AX33" s="13">
        <f t="shared" si="8"/>
        <v>9.53125</v>
      </c>
      <c r="AY33" s="2" t="str">
        <f t="shared" si="9"/>
        <v>Baik</v>
      </c>
      <c r="AZ33" s="2" t="str">
        <f t="shared" si="10"/>
        <v>0</v>
      </c>
      <c r="BC33" s="2" t="str">
        <f t="shared" si="11"/>
        <v>Baik</v>
      </c>
    </row>
    <row r="34" spans="1:55">
      <c r="A34" s="2">
        <v>29</v>
      </c>
      <c r="B34" s="15" t="s">
        <v>45</v>
      </c>
      <c r="C34" s="2">
        <v>2</v>
      </c>
      <c r="D34" s="2">
        <v>2</v>
      </c>
      <c r="E34" s="2">
        <v>2</v>
      </c>
      <c r="F34" s="2">
        <v>2</v>
      </c>
      <c r="G34" s="2">
        <v>2</v>
      </c>
      <c r="H34" s="2">
        <v>1</v>
      </c>
      <c r="I34" s="2">
        <v>2</v>
      </c>
      <c r="J34" s="2">
        <v>2</v>
      </c>
      <c r="K34" s="2">
        <v>3</v>
      </c>
      <c r="L34" s="2">
        <v>3</v>
      </c>
      <c r="M34" s="9">
        <f t="shared" si="12"/>
        <v>52.5</v>
      </c>
      <c r="N34" s="2">
        <v>2</v>
      </c>
      <c r="O34" s="2">
        <v>2</v>
      </c>
      <c r="P34" s="2">
        <v>2</v>
      </c>
      <c r="Q34" s="2">
        <v>2</v>
      </c>
      <c r="R34" s="2">
        <v>3</v>
      </c>
      <c r="S34" s="2">
        <v>3</v>
      </c>
      <c r="T34" s="11">
        <f t="shared" si="13"/>
        <v>58.333333333333336</v>
      </c>
      <c r="U34" s="2">
        <v>2</v>
      </c>
      <c r="V34" s="2">
        <v>1</v>
      </c>
      <c r="W34" s="2">
        <v>1</v>
      </c>
      <c r="X34" s="2">
        <v>2</v>
      </c>
      <c r="Y34" s="2">
        <v>2</v>
      </c>
      <c r="Z34" s="2">
        <v>2</v>
      </c>
      <c r="AA34" s="11">
        <f t="shared" si="14"/>
        <v>41.666666666666671</v>
      </c>
      <c r="AB34" s="2">
        <v>3</v>
      </c>
      <c r="AC34" s="2">
        <v>2</v>
      </c>
      <c r="AD34" s="2">
        <v>4</v>
      </c>
      <c r="AE34" s="2">
        <v>2</v>
      </c>
      <c r="AF34" s="11">
        <f t="shared" si="15"/>
        <v>68.75</v>
      </c>
      <c r="AG34" s="2">
        <v>2</v>
      </c>
      <c r="AH34" s="2">
        <v>2</v>
      </c>
      <c r="AI34" s="2">
        <v>2</v>
      </c>
      <c r="AJ34" s="11">
        <f t="shared" si="16"/>
        <v>50</v>
      </c>
      <c r="AK34" s="2">
        <v>3</v>
      </c>
      <c r="AL34" s="2">
        <v>3</v>
      </c>
      <c r="AM34" s="2">
        <v>2</v>
      </c>
      <c r="AN34" s="2">
        <v>0</v>
      </c>
      <c r="AO34" s="11">
        <f t="shared" si="17"/>
        <v>50</v>
      </c>
      <c r="AP34" s="2">
        <v>1</v>
      </c>
      <c r="AQ34" s="2">
        <v>1</v>
      </c>
      <c r="AR34" s="2">
        <v>1</v>
      </c>
      <c r="AS34" s="11">
        <f t="shared" si="18"/>
        <v>25</v>
      </c>
      <c r="AT34" s="2">
        <v>3</v>
      </c>
      <c r="AU34" s="2">
        <v>3</v>
      </c>
      <c r="AV34" s="2">
        <v>3</v>
      </c>
      <c r="AW34" s="11">
        <f t="shared" si="19"/>
        <v>75</v>
      </c>
      <c r="AX34" s="13">
        <f t="shared" si="8"/>
        <v>52.65625</v>
      </c>
      <c r="AY34" s="2" t="str">
        <f t="shared" si="9"/>
        <v>Buruk</v>
      </c>
      <c r="AZ34" s="2" t="str">
        <f t="shared" si="10"/>
        <v>1</v>
      </c>
      <c r="BC34" s="2" t="str">
        <f t="shared" si="11"/>
        <v>Buruk</v>
      </c>
    </row>
    <row r="35" spans="1:55">
      <c r="A35" s="2">
        <v>30</v>
      </c>
      <c r="B35" s="15" t="s">
        <v>46</v>
      </c>
      <c r="C35" s="2">
        <v>3</v>
      </c>
      <c r="D35" s="2">
        <v>1</v>
      </c>
      <c r="E35" s="2">
        <v>3</v>
      </c>
      <c r="F35" s="2">
        <v>3</v>
      </c>
      <c r="G35" s="2">
        <v>2</v>
      </c>
      <c r="H35" s="2">
        <v>0</v>
      </c>
      <c r="I35" s="2">
        <v>0</v>
      </c>
      <c r="J35" s="2">
        <v>0</v>
      </c>
      <c r="K35" s="2">
        <v>3</v>
      </c>
      <c r="L35" s="2">
        <v>3</v>
      </c>
      <c r="M35" s="9">
        <f t="shared" si="12"/>
        <v>45</v>
      </c>
      <c r="N35" s="2">
        <v>0</v>
      </c>
      <c r="O35" s="2">
        <v>2</v>
      </c>
      <c r="P35" s="2">
        <v>3</v>
      </c>
      <c r="Q35" s="2">
        <v>4</v>
      </c>
      <c r="R35" s="2">
        <v>3</v>
      </c>
      <c r="S35" s="2">
        <v>3</v>
      </c>
      <c r="T35" s="11">
        <f t="shared" si="13"/>
        <v>62.5</v>
      </c>
      <c r="U35" s="2">
        <v>0</v>
      </c>
      <c r="V35" s="2">
        <v>0</v>
      </c>
      <c r="W35" s="2">
        <v>0</v>
      </c>
      <c r="X35" s="2">
        <v>3</v>
      </c>
      <c r="Y35" s="2">
        <v>0</v>
      </c>
      <c r="Z35" s="2">
        <v>3</v>
      </c>
      <c r="AA35" s="11">
        <f t="shared" si="14"/>
        <v>25</v>
      </c>
      <c r="AB35" s="2">
        <v>4</v>
      </c>
      <c r="AC35" s="2">
        <v>0</v>
      </c>
      <c r="AD35" s="2">
        <v>4</v>
      </c>
      <c r="AE35" s="2">
        <v>0</v>
      </c>
      <c r="AF35" s="11">
        <f t="shared" si="15"/>
        <v>50</v>
      </c>
      <c r="AG35" s="2">
        <v>0</v>
      </c>
      <c r="AH35" s="2">
        <v>0</v>
      </c>
      <c r="AI35" s="2">
        <v>0</v>
      </c>
      <c r="AJ35" s="11">
        <f t="shared" si="16"/>
        <v>0</v>
      </c>
      <c r="AK35" s="2">
        <v>2</v>
      </c>
      <c r="AL35" s="2">
        <v>0</v>
      </c>
      <c r="AM35" s="2">
        <v>3</v>
      </c>
      <c r="AN35" s="2">
        <v>0</v>
      </c>
      <c r="AO35" s="11">
        <f t="shared" si="17"/>
        <v>31.25</v>
      </c>
      <c r="AP35" s="2">
        <v>4</v>
      </c>
      <c r="AQ35" s="2">
        <v>4</v>
      </c>
      <c r="AR35" s="2">
        <v>3</v>
      </c>
      <c r="AS35" s="11">
        <f t="shared" si="18"/>
        <v>91.666666666666657</v>
      </c>
      <c r="AT35" s="2">
        <v>2</v>
      </c>
      <c r="AU35" s="2">
        <v>0</v>
      </c>
      <c r="AV35" s="2">
        <v>0</v>
      </c>
      <c r="AW35" s="11">
        <f t="shared" si="19"/>
        <v>16.666666666666664</v>
      </c>
      <c r="AX35" s="13">
        <f t="shared" si="8"/>
        <v>40.260416666666664</v>
      </c>
      <c r="AY35" s="2" t="str">
        <f t="shared" si="9"/>
        <v>Buruk</v>
      </c>
      <c r="AZ35" s="2" t="str">
        <f t="shared" si="10"/>
        <v>1</v>
      </c>
      <c r="BC35" s="2" t="str">
        <f t="shared" si="11"/>
        <v>Buruk</v>
      </c>
    </row>
    <row r="36" spans="1:55">
      <c r="A36" s="2">
        <v>31</v>
      </c>
      <c r="B36" s="15" t="s">
        <v>47</v>
      </c>
      <c r="C36" s="2">
        <v>3</v>
      </c>
      <c r="D36" s="2">
        <v>2</v>
      </c>
      <c r="E36" s="2">
        <v>3</v>
      </c>
      <c r="F36" s="2">
        <v>4</v>
      </c>
      <c r="G36" s="2">
        <v>2</v>
      </c>
      <c r="H36" s="2">
        <v>2</v>
      </c>
      <c r="I36" s="2">
        <v>3</v>
      </c>
      <c r="J36" s="2">
        <v>4</v>
      </c>
      <c r="K36" s="2">
        <v>3</v>
      </c>
      <c r="L36" s="2">
        <v>3</v>
      </c>
      <c r="M36" s="9">
        <f t="shared" si="12"/>
        <v>72.5</v>
      </c>
      <c r="N36" s="2">
        <v>2</v>
      </c>
      <c r="O36" s="2">
        <v>2</v>
      </c>
      <c r="P36" s="2">
        <v>2</v>
      </c>
      <c r="Q36" s="2">
        <v>3</v>
      </c>
      <c r="R36" s="2">
        <v>2</v>
      </c>
      <c r="S36" s="2">
        <v>1</v>
      </c>
      <c r="T36" s="11">
        <f t="shared" si="13"/>
        <v>50</v>
      </c>
      <c r="U36" s="2">
        <v>0</v>
      </c>
      <c r="V36" s="2">
        <v>0</v>
      </c>
      <c r="W36" s="2">
        <v>2</v>
      </c>
      <c r="X36" s="2">
        <v>3</v>
      </c>
      <c r="Y36" s="2">
        <v>2</v>
      </c>
      <c r="Z36" s="2">
        <v>2</v>
      </c>
      <c r="AA36" s="11">
        <f t="shared" si="14"/>
        <v>37.5</v>
      </c>
      <c r="AB36" s="2">
        <v>0</v>
      </c>
      <c r="AC36" s="2">
        <v>3</v>
      </c>
      <c r="AD36" s="2">
        <v>0</v>
      </c>
      <c r="AE36" s="2">
        <v>0</v>
      </c>
      <c r="AF36" s="11">
        <f t="shared" si="15"/>
        <v>18.75</v>
      </c>
      <c r="AG36" s="2">
        <v>0</v>
      </c>
      <c r="AH36" s="2">
        <v>0</v>
      </c>
      <c r="AI36" s="2">
        <v>0</v>
      </c>
      <c r="AJ36" s="11">
        <f t="shared" si="16"/>
        <v>0</v>
      </c>
      <c r="AK36" s="2">
        <v>2</v>
      </c>
      <c r="AL36" s="2">
        <v>0</v>
      </c>
      <c r="AM36" s="2">
        <v>0</v>
      </c>
      <c r="AN36" s="2">
        <v>2</v>
      </c>
      <c r="AO36" s="11">
        <f t="shared" si="17"/>
        <v>25</v>
      </c>
      <c r="AP36" s="2">
        <v>2</v>
      </c>
      <c r="AQ36" s="2">
        <v>3</v>
      </c>
      <c r="AR36" s="2">
        <v>0</v>
      </c>
      <c r="AS36" s="11">
        <f t="shared" si="18"/>
        <v>41.666666666666671</v>
      </c>
      <c r="AT36" s="2">
        <v>3</v>
      </c>
      <c r="AU36" s="2">
        <v>2</v>
      </c>
      <c r="AV36" s="2">
        <v>2</v>
      </c>
      <c r="AW36" s="11">
        <f t="shared" si="19"/>
        <v>58.333333333333336</v>
      </c>
      <c r="AX36" s="13">
        <f t="shared" si="8"/>
        <v>37.96875</v>
      </c>
      <c r="AY36" s="2" t="str">
        <f t="shared" si="9"/>
        <v>Buruk</v>
      </c>
      <c r="AZ36" s="2" t="str">
        <f t="shared" si="10"/>
        <v>1</v>
      </c>
      <c r="BC36" s="2" t="str">
        <f t="shared" si="11"/>
        <v>Buruk</v>
      </c>
    </row>
    <row r="38" spans="1:55">
      <c r="AW38" s="17" t="s">
        <v>48</v>
      </c>
      <c r="AX38" s="13">
        <f>SUM(AX6:AX36)/31</f>
        <v>26.911962365591396</v>
      </c>
    </row>
    <row r="39" spans="1:55">
      <c r="AI39" s="16"/>
    </row>
    <row r="40" spans="1:55">
      <c r="AI40" s="16"/>
    </row>
    <row r="41" spans="1:55">
      <c r="AI41" s="16"/>
    </row>
    <row r="42" spans="1:55">
      <c r="AI42" s="16"/>
    </row>
    <row r="43" spans="1:55">
      <c r="AI43" s="16"/>
    </row>
    <row r="44" spans="1:55">
      <c r="AI44" s="16"/>
    </row>
    <row r="45" spans="1:55">
      <c r="AI45" s="16"/>
    </row>
    <row r="46" spans="1:55">
      <c r="AI46" s="16"/>
    </row>
    <row r="47" spans="1:55">
      <c r="AI47" s="16"/>
    </row>
    <row r="48" spans="1:55">
      <c r="AI48" s="16"/>
    </row>
    <row r="49" spans="35:35">
      <c r="AI49" s="16"/>
    </row>
    <row r="50" spans="35:35">
      <c r="AI50" s="16"/>
    </row>
    <row r="51" spans="35:35">
      <c r="AI51" s="16"/>
    </row>
    <row r="52" spans="35:35">
      <c r="AI52" s="16"/>
    </row>
    <row r="53" spans="35:35">
      <c r="AI53" s="16"/>
    </row>
    <row r="54" spans="35:35">
      <c r="AI54" s="16"/>
    </row>
    <row r="55" spans="35:35">
      <c r="AI55" s="16"/>
    </row>
    <row r="56" spans="35:35">
      <c r="AI56" s="16"/>
    </row>
    <row r="57" spans="35:35">
      <c r="AI57" s="16"/>
    </row>
    <row r="58" spans="35:35">
      <c r="AI58" s="16"/>
    </row>
    <row r="59" spans="35:35">
      <c r="AI59" s="16"/>
    </row>
    <row r="60" spans="35:35">
      <c r="AI60" s="16"/>
    </row>
    <row r="61" spans="35:35">
      <c r="AI61" s="16"/>
    </row>
    <row r="62" spans="35:35">
      <c r="AI62" s="16"/>
    </row>
    <row r="63" spans="35:35">
      <c r="AI63" s="16"/>
    </row>
    <row r="64" spans="35:35">
      <c r="AI64" s="16"/>
    </row>
    <row r="65" spans="35:35">
      <c r="AI65" s="16"/>
    </row>
    <row r="66" spans="35:35">
      <c r="AI66" s="16"/>
    </row>
    <row r="67" spans="35:35">
      <c r="AI67" s="16"/>
    </row>
    <row r="68" spans="35:35">
      <c r="AI68" s="16"/>
    </row>
    <row r="69" spans="35:35">
      <c r="AI69" s="16"/>
    </row>
  </sheetData>
  <mergeCells count="8">
    <mergeCell ref="AK4:AN4"/>
    <mergeCell ref="AP4:AR4"/>
    <mergeCell ref="AT4:AV4"/>
    <mergeCell ref="C4:L4"/>
    <mergeCell ref="N4:S4"/>
    <mergeCell ref="U4:Z4"/>
    <mergeCell ref="AB4:AE4"/>
    <mergeCell ref="AG4:AI4"/>
  </mergeCells>
  <phoneticPr fontId="2" type="noConversion"/>
  <pageMargins left="0.69930555555555596" right="0.69930555555555596"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E8FD68-CE5F-4059-99E1-6BE204B85622}">
  <dimension ref="A3:I38"/>
  <sheetViews>
    <sheetView topLeftCell="A13" zoomScale="80" zoomScaleNormal="80" workbookViewId="0">
      <selection activeCell="H31" sqref="H31"/>
    </sheetView>
  </sheetViews>
  <sheetFormatPr defaultRowHeight="14.45"/>
  <cols>
    <col min="2" max="2" width="12.7109375" style="41" customWidth="1"/>
    <col min="3" max="6" width="12.7109375" style="29" customWidth="1"/>
    <col min="7" max="7" width="8.7109375" customWidth="1"/>
  </cols>
  <sheetData>
    <row r="3" spans="1:9">
      <c r="B3" s="46" t="s">
        <v>49</v>
      </c>
      <c r="C3" s="46"/>
      <c r="D3" s="46"/>
      <c r="E3" s="46"/>
      <c r="F3" s="46"/>
    </row>
    <row r="4" spans="1:9">
      <c r="B4" s="48" t="s">
        <v>50</v>
      </c>
      <c r="C4" s="48" t="s">
        <v>51</v>
      </c>
      <c r="D4" s="49"/>
      <c r="E4" s="49"/>
      <c r="F4" s="49"/>
    </row>
    <row r="5" spans="1:9" ht="37.5">
      <c r="B5" s="36" t="s">
        <v>52</v>
      </c>
      <c r="C5" s="21" t="s">
        <v>53</v>
      </c>
      <c r="D5" s="21" t="s">
        <v>54</v>
      </c>
      <c r="E5" s="22" t="s">
        <v>55</v>
      </c>
      <c r="F5" s="22" t="s">
        <v>56</v>
      </c>
      <c r="G5" s="35" t="s">
        <v>57</v>
      </c>
      <c r="I5" s="34" t="s">
        <v>58</v>
      </c>
    </row>
    <row r="6" spans="1:9">
      <c r="A6">
        <v>1</v>
      </c>
      <c r="B6" s="37">
        <v>3.95</v>
      </c>
      <c r="C6" s="23">
        <v>1</v>
      </c>
      <c r="D6" s="23">
        <v>1</v>
      </c>
      <c r="E6" s="24">
        <f>1-D6</f>
        <v>0</v>
      </c>
      <c r="F6" s="24">
        <v>0</v>
      </c>
      <c r="G6" s="19">
        <f>C6+E6-1</f>
        <v>0</v>
      </c>
    </row>
    <row r="7" spans="1:9">
      <c r="A7">
        <v>2</v>
      </c>
      <c r="B7" s="38">
        <v>5.7549999999999999</v>
      </c>
      <c r="C7" s="25">
        <v>1</v>
      </c>
      <c r="D7" s="25">
        <v>0.95</v>
      </c>
      <c r="E7" s="24">
        <f t="shared" ref="E7:E37" si="0">1-D7</f>
        <v>5.0000000000000044E-2</v>
      </c>
      <c r="F7" s="26">
        <v>5.0000000000000044E-2</v>
      </c>
      <c r="G7" s="19">
        <f t="shared" ref="G7:G37" si="1">C7+E7-1</f>
        <v>5.0000000000000044E-2</v>
      </c>
    </row>
    <row r="8" spans="1:9">
      <c r="A8">
        <v>3</v>
      </c>
      <c r="B8" s="38">
        <v>7.7850000000000001</v>
      </c>
      <c r="C8" s="25">
        <v>1</v>
      </c>
      <c r="D8" s="25">
        <v>0.9</v>
      </c>
      <c r="E8" s="24">
        <f t="shared" si="0"/>
        <v>9.9999999999999978E-2</v>
      </c>
      <c r="F8" s="26">
        <v>9.9999999999999978E-2</v>
      </c>
      <c r="G8" s="19">
        <f t="shared" si="1"/>
        <v>0.10000000000000009</v>
      </c>
    </row>
    <row r="9" spans="1:9">
      <c r="A9">
        <v>4</v>
      </c>
      <c r="B9" s="38">
        <v>9.27</v>
      </c>
      <c r="C9" s="25">
        <v>1</v>
      </c>
      <c r="D9" s="25">
        <v>0.85</v>
      </c>
      <c r="E9" s="24">
        <f t="shared" si="0"/>
        <v>0.15000000000000002</v>
      </c>
      <c r="F9" s="26">
        <v>0.15000000000000002</v>
      </c>
      <c r="G9" s="19">
        <f t="shared" si="1"/>
        <v>0.14999999999999991</v>
      </c>
    </row>
    <row r="10" spans="1:9">
      <c r="A10">
        <v>5</v>
      </c>
      <c r="B10" s="38">
        <v>10.08</v>
      </c>
      <c r="C10" s="25">
        <v>1</v>
      </c>
      <c r="D10" s="25">
        <v>0.8</v>
      </c>
      <c r="E10" s="24">
        <f t="shared" si="0"/>
        <v>0.19999999999999996</v>
      </c>
      <c r="F10" s="26">
        <v>0.19999999999999996</v>
      </c>
      <c r="G10" s="19">
        <f t="shared" si="1"/>
        <v>0.19999999999999996</v>
      </c>
    </row>
    <row r="11" spans="1:9">
      <c r="A11">
        <v>6</v>
      </c>
      <c r="B11" s="38">
        <v>11.565000000000001</v>
      </c>
      <c r="C11" s="25">
        <v>1</v>
      </c>
      <c r="D11" s="25">
        <v>0.75</v>
      </c>
      <c r="E11" s="24">
        <f t="shared" si="0"/>
        <v>0.25</v>
      </c>
      <c r="F11" s="26">
        <v>0.25</v>
      </c>
      <c r="G11" s="19">
        <f t="shared" si="1"/>
        <v>0.25</v>
      </c>
    </row>
    <row r="12" spans="1:9">
      <c r="A12">
        <v>7</v>
      </c>
      <c r="B12" s="38">
        <v>13.23</v>
      </c>
      <c r="C12" s="25">
        <v>1</v>
      </c>
      <c r="D12" s="25">
        <v>0.7</v>
      </c>
      <c r="E12" s="24">
        <f t="shared" si="0"/>
        <v>0.30000000000000004</v>
      </c>
      <c r="F12" s="26">
        <v>0.30000000000000004</v>
      </c>
      <c r="G12" s="19">
        <f t="shared" si="1"/>
        <v>0.30000000000000004</v>
      </c>
    </row>
    <row r="13" spans="1:9">
      <c r="A13">
        <v>8</v>
      </c>
      <c r="B13" s="38">
        <v>14.065000000000001</v>
      </c>
      <c r="C13" s="25">
        <v>1</v>
      </c>
      <c r="D13" s="25">
        <v>0.65</v>
      </c>
      <c r="E13" s="24">
        <f t="shared" si="0"/>
        <v>0.35</v>
      </c>
      <c r="F13" s="26">
        <v>0.35</v>
      </c>
      <c r="G13" s="19">
        <f t="shared" si="1"/>
        <v>0.35000000000000009</v>
      </c>
    </row>
    <row r="14" spans="1:9">
      <c r="A14">
        <v>9</v>
      </c>
      <c r="B14" s="38">
        <v>15.184999999999999</v>
      </c>
      <c r="C14" s="25">
        <v>1</v>
      </c>
      <c r="D14" s="25">
        <v>0.6</v>
      </c>
      <c r="E14" s="24">
        <f t="shared" si="0"/>
        <v>0.4</v>
      </c>
      <c r="F14" s="26">
        <v>0.4</v>
      </c>
      <c r="G14" s="19">
        <f t="shared" si="1"/>
        <v>0.39999999999999991</v>
      </c>
    </row>
    <row r="15" spans="1:9">
      <c r="A15">
        <v>10</v>
      </c>
      <c r="B15" s="38">
        <v>16.54</v>
      </c>
      <c r="C15" s="25">
        <v>1</v>
      </c>
      <c r="D15" s="25">
        <v>0.55000000000000004</v>
      </c>
      <c r="E15" s="24">
        <f t="shared" si="0"/>
        <v>0.44999999999999996</v>
      </c>
      <c r="F15" s="26">
        <v>0.44999999999999996</v>
      </c>
      <c r="G15" s="19">
        <f t="shared" si="1"/>
        <v>0.44999999999999996</v>
      </c>
    </row>
    <row r="16" spans="1:9">
      <c r="A16">
        <v>11</v>
      </c>
      <c r="B16" s="38">
        <v>17.579999999999998</v>
      </c>
      <c r="C16" s="25">
        <v>1</v>
      </c>
      <c r="D16" s="25">
        <v>0.5</v>
      </c>
      <c r="E16" s="24">
        <f t="shared" si="0"/>
        <v>0.5</v>
      </c>
      <c r="F16" s="26">
        <v>0.5</v>
      </c>
      <c r="G16" s="19">
        <f t="shared" si="1"/>
        <v>0.5</v>
      </c>
    </row>
    <row r="17" spans="1:7">
      <c r="A17">
        <v>12</v>
      </c>
      <c r="B17" s="38">
        <v>18.384999999999998</v>
      </c>
      <c r="C17" s="25">
        <v>1</v>
      </c>
      <c r="D17" s="25">
        <v>0.44999999999999996</v>
      </c>
      <c r="E17" s="24">
        <f t="shared" si="0"/>
        <v>0.55000000000000004</v>
      </c>
      <c r="F17" s="26">
        <v>0.55000000000000004</v>
      </c>
      <c r="G17" s="19">
        <f t="shared" si="1"/>
        <v>0.55000000000000004</v>
      </c>
    </row>
    <row r="18" spans="1:7">
      <c r="A18">
        <v>13</v>
      </c>
      <c r="B18" s="38">
        <v>19.034999999999997</v>
      </c>
      <c r="C18" s="25">
        <v>1</v>
      </c>
      <c r="D18" s="25">
        <v>0.4</v>
      </c>
      <c r="E18" s="24">
        <f t="shared" si="0"/>
        <v>0.6</v>
      </c>
      <c r="F18" s="26">
        <v>0.6</v>
      </c>
      <c r="G18" s="19">
        <f t="shared" si="1"/>
        <v>0.60000000000000009</v>
      </c>
    </row>
    <row r="19" spans="1:7">
      <c r="A19">
        <v>14</v>
      </c>
      <c r="B19" s="38">
        <v>20.18</v>
      </c>
      <c r="C19" s="25">
        <v>1</v>
      </c>
      <c r="D19" s="25">
        <v>0.35</v>
      </c>
      <c r="E19" s="24">
        <f t="shared" si="0"/>
        <v>0.65</v>
      </c>
      <c r="F19" s="26">
        <v>0.65</v>
      </c>
      <c r="G19" s="19">
        <f t="shared" si="1"/>
        <v>0.64999999999999991</v>
      </c>
    </row>
    <row r="20" spans="1:7">
      <c r="A20">
        <v>15</v>
      </c>
      <c r="B20" s="38">
        <v>22.005000000000003</v>
      </c>
      <c r="C20" s="25">
        <v>1</v>
      </c>
      <c r="D20" s="25">
        <v>0.30000000000000004</v>
      </c>
      <c r="E20" s="24">
        <f t="shared" si="0"/>
        <v>0.7</v>
      </c>
      <c r="F20" s="26">
        <v>0.7</v>
      </c>
      <c r="G20" s="19">
        <f t="shared" si="1"/>
        <v>0.7</v>
      </c>
    </row>
    <row r="21" spans="1:7">
      <c r="A21">
        <v>16</v>
      </c>
      <c r="B21" s="38">
        <v>23.490000000000002</v>
      </c>
      <c r="C21" s="25">
        <v>1</v>
      </c>
      <c r="D21" s="25">
        <v>0.25</v>
      </c>
      <c r="E21" s="24">
        <f t="shared" si="0"/>
        <v>0.75</v>
      </c>
      <c r="F21" s="26">
        <v>0.75</v>
      </c>
      <c r="G21" s="19">
        <f t="shared" si="1"/>
        <v>0.75</v>
      </c>
    </row>
    <row r="22" spans="1:7">
      <c r="A22">
        <v>17</v>
      </c>
      <c r="B22" s="38">
        <v>24.48</v>
      </c>
      <c r="C22" s="25">
        <v>1</v>
      </c>
      <c r="D22" s="25">
        <v>0.19999999999999996</v>
      </c>
      <c r="E22" s="24">
        <f t="shared" si="0"/>
        <v>0.8</v>
      </c>
      <c r="F22" s="26">
        <v>0.8</v>
      </c>
      <c r="G22" s="19">
        <f t="shared" si="1"/>
        <v>0.8</v>
      </c>
    </row>
    <row r="23" spans="1:7">
      <c r="A23">
        <v>18</v>
      </c>
      <c r="B23" s="38">
        <v>27.37</v>
      </c>
      <c r="C23" s="25">
        <v>1</v>
      </c>
      <c r="D23" s="25">
        <v>0.15000000000000002</v>
      </c>
      <c r="E23" s="24">
        <f t="shared" si="0"/>
        <v>0.85</v>
      </c>
      <c r="F23" s="26">
        <v>0.85</v>
      </c>
      <c r="G23" s="19">
        <f t="shared" si="1"/>
        <v>0.85000000000000009</v>
      </c>
    </row>
    <row r="24" spans="1:7">
      <c r="A24">
        <v>19</v>
      </c>
      <c r="B24" s="38">
        <v>29.945</v>
      </c>
      <c r="C24" s="25">
        <v>1</v>
      </c>
      <c r="D24" s="25">
        <v>9.9999999999999978E-2</v>
      </c>
      <c r="E24" s="24">
        <f t="shared" si="0"/>
        <v>0.9</v>
      </c>
      <c r="F24" s="26">
        <v>0.9</v>
      </c>
      <c r="G24" s="19">
        <f t="shared" si="1"/>
        <v>0.89999999999999991</v>
      </c>
    </row>
    <row r="25" spans="1:7">
      <c r="A25">
        <v>20</v>
      </c>
      <c r="B25" s="38">
        <v>31.9</v>
      </c>
      <c r="C25" s="25">
        <v>1</v>
      </c>
      <c r="D25" s="25">
        <v>5.0000000000000044E-2</v>
      </c>
      <c r="E25" s="24">
        <f t="shared" si="0"/>
        <v>0.95</v>
      </c>
      <c r="F25" s="26">
        <v>0.95</v>
      </c>
      <c r="G25" s="19">
        <f t="shared" si="1"/>
        <v>0.95</v>
      </c>
    </row>
    <row r="26" spans="1:7">
      <c r="A26" s="30">
        <v>21</v>
      </c>
      <c r="B26" s="39">
        <v>33.984999999999999</v>
      </c>
      <c r="C26" s="31">
        <v>1</v>
      </c>
      <c r="D26" s="31">
        <v>0</v>
      </c>
      <c r="E26" s="32">
        <f t="shared" si="0"/>
        <v>1</v>
      </c>
      <c r="F26" s="33">
        <v>1</v>
      </c>
      <c r="G26" s="20">
        <f t="shared" si="1"/>
        <v>1</v>
      </c>
    </row>
    <row r="27" spans="1:7">
      <c r="A27">
        <v>22</v>
      </c>
      <c r="B27" s="38">
        <v>35.754999999999995</v>
      </c>
      <c r="C27" s="25">
        <v>0.90909090909090906</v>
      </c>
      <c r="D27" s="25">
        <v>0</v>
      </c>
      <c r="E27" s="24">
        <f t="shared" si="0"/>
        <v>1</v>
      </c>
      <c r="F27" s="26">
        <v>0.90909090909090906</v>
      </c>
      <c r="G27" s="19">
        <f t="shared" si="1"/>
        <v>0.90909090909090917</v>
      </c>
    </row>
    <row r="28" spans="1:7">
      <c r="A28">
        <v>23</v>
      </c>
      <c r="B28" s="38">
        <v>37.474999999999994</v>
      </c>
      <c r="C28" s="25">
        <v>0.81818181818181823</v>
      </c>
      <c r="D28" s="25">
        <v>0</v>
      </c>
      <c r="E28" s="24">
        <f t="shared" si="0"/>
        <v>1</v>
      </c>
      <c r="F28" s="26">
        <v>0.81818181818181823</v>
      </c>
      <c r="G28" s="19">
        <f t="shared" si="1"/>
        <v>0.81818181818181834</v>
      </c>
    </row>
    <row r="29" spans="1:7">
      <c r="A29">
        <v>24</v>
      </c>
      <c r="B29" s="38">
        <v>39.114999999999995</v>
      </c>
      <c r="C29" s="25">
        <v>0.72727272727272729</v>
      </c>
      <c r="D29" s="25">
        <v>0</v>
      </c>
      <c r="E29" s="24">
        <f t="shared" si="0"/>
        <v>1</v>
      </c>
      <c r="F29" s="26">
        <v>0.72727272727272729</v>
      </c>
      <c r="G29" s="19">
        <f t="shared" si="1"/>
        <v>0.72727272727272729</v>
      </c>
    </row>
    <row r="30" spans="1:7">
      <c r="A30">
        <v>25</v>
      </c>
      <c r="B30" s="38">
        <v>40.730000000000004</v>
      </c>
      <c r="C30" s="25">
        <v>0.63636363636363635</v>
      </c>
      <c r="D30" s="25">
        <v>0</v>
      </c>
      <c r="E30" s="24">
        <f t="shared" si="0"/>
        <v>1</v>
      </c>
      <c r="F30" s="26">
        <v>0.63636363636363635</v>
      </c>
      <c r="G30" s="19">
        <f t="shared" si="1"/>
        <v>0.63636363636363624</v>
      </c>
    </row>
    <row r="31" spans="1:7">
      <c r="A31">
        <v>26</v>
      </c>
      <c r="B31" s="38">
        <v>42.655000000000001</v>
      </c>
      <c r="C31" s="25">
        <v>0.54545454545454541</v>
      </c>
      <c r="D31" s="25">
        <v>0</v>
      </c>
      <c r="E31" s="24">
        <f t="shared" si="0"/>
        <v>1</v>
      </c>
      <c r="F31" s="26">
        <v>0.54545454545454541</v>
      </c>
      <c r="G31" s="19">
        <f t="shared" si="1"/>
        <v>0.54545454545454541</v>
      </c>
    </row>
    <row r="32" spans="1:7">
      <c r="A32">
        <v>27</v>
      </c>
      <c r="B32" s="38">
        <v>44.685000000000002</v>
      </c>
      <c r="C32" s="25">
        <v>0.45454545454545453</v>
      </c>
      <c r="D32" s="25">
        <v>0</v>
      </c>
      <c r="E32" s="24">
        <f t="shared" si="0"/>
        <v>1</v>
      </c>
      <c r="F32" s="26">
        <v>0.45454545454545453</v>
      </c>
      <c r="G32" s="19">
        <f t="shared" si="1"/>
        <v>0.45454545454545459</v>
      </c>
    </row>
    <row r="33" spans="1:7">
      <c r="A33">
        <v>28</v>
      </c>
      <c r="B33" s="38">
        <v>45.47</v>
      </c>
      <c r="C33" s="25">
        <v>0.36363636363636365</v>
      </c>
      <c r="D33" s="25">
        <v>0</v>
      </c>
      <c r="E33" s="24">
        <f t="shared" si="0"/>
        <v>1</v>
      </c>
      <c r="F33" s="26">
        <v>0.36363636363636365</v>
      </c>
      <c r="G33" s="19">
        <f t="shared" si="1"/>
        <v>0.36363636363636376</v>
      </c>
    </row>
    <row r="34" spans="1:7">
      <c r="A34">
        <v>29</v>
      </c>
      <c r="B34" s="38">
        <v>46.28</v>
      </c>
      <c r="C34" s="25">
        <v>0.27272727272727271</v>
      </c>
      <c r="D34" s="25">
        <v>0</v>
      </c>
      <c r="E34" s="24">
        <f t="shared" si="0"/>
        <v>1</v>
      </c>
      <c r="F34" s="26">
        <v>0.27272727272727271</v>
      </c>
      <c r="G34" s="19">
        <f t="shared" si="1"/>
        <v>0.27272727272727271</v>
      </c>
    </row>
    <row r="35" spans="1:7">
      <c r="A35">
        <v>30</v>
      </c>
      <c r="B35" s="38">
        <v>49.3</v>
      </c>
      <c r="C35" s="25">
        <v>0.18181818181818182</v>
      </c>
      <c r="D35" s="25">
        <v>0</v>
      </c>
      <c r="E35" s="24">
        <f t="shared" si="0"/>
        <v>1</v>
      </c>
      <c r="F35" s="26">
        <v>0.18181818181818182</v>
      </c>
      <c r="G35" s="19">
        <f t="shared" si="1"/>
        <v>0.18181818181818188</v>
      </c>
    </row>
    <row r="36" spans="1:7">
      <c r="A36">
        <v>31</v>
      </c>
      <c r="B36" s="38">
        <v>52.19</v>
      </c>
      <c r="C36" s="25">
        <v>9.0909090909090912E-2</v>
      </c>
      <c r="D36" s="25">
        <v>0</v>
      </c>
      <c r="E36" s="24">
        <f t="shared" si="0"/>
        <v>1</v>
      </c>
      <c r="F36" s="26">
        <v>9.0909090909090912E-2</v>
      </c>
      <c r="G36" s="19">
        <f t="shared" si="1"/>
        <v>9.0909090909090828E-2</v>
      </c>
    </row>
    <row r="37" spans="1:7">
      <c r="A37">
        <v>32</v>
      </c>
      <c r="B37" s="40">
        <v>53.66</v>
      </c>
      <c r="C37" s="27">
        <v>0</v>
      </c>
      <c r="D37" s="27">
        <v>0</v>
      </c>
      <c r="E37" s="24">
        <f t="shared" si="0"/>
        <v>1</v>
      </c>
      <c r="F37" s="28">
        <v>0</v>
      </c>
      <c r="G37" s="19">
        <f t="shared" si="1"/>
        <v>0</v>
      </c>
    </row>
    <row r="38" spans="1:7">
      <c r="B38" s="47" t="s">
        <v>59</v>
      </c>
      <c r="C38" s="47"/>
      <c r="D38" s="47"/>
      <c r="E38" s="47"/>
      <c r="F38" s="47"/>
    </row>
  </sheetData>
  <mergeCells count="3">
    <mergeCell ref="B3:F3"/>
    <mergeCell ref="B4:F4"/>
    <mergeCell ref="B38:F38"/>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Asus</dc:creator>
  <cp:keywords/>
  <dc:description/>
  <cp:lastModifiedBy>Feby Angriyani</cp:lastModifiedBy>
  <cp:revision/>
  <dcterms:created xsi:type="dcterms:W3CDTF">2018-07-29T22:33:00Z</dcterms:created>
  <dcterms:modified xsi:type="dcterms:W3CDTF">2025-09-19T03:14:32Z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1033-10.2.0.7456</vt:lpwstr>
  </property>
  <property fmtid="{D5CDD505-2E9C-101B-9397-08002B2CF9AE}" pid="3" name="MSIP_Label_38b525e5-f3da-4501-8f1e-526b6769fc56_Enabled">
    <vt:lpwstr>true</vt:lpwstr>
  </property>
  <property fmtid="{D5CDD505-2E9C-101B-9397-08002B2CF9AE}" pid="4" name="MSIP_Label_38b525e5-f3da-4501-8f1e-526b6769fc56_SetDate">
    <vt:lpwstr>2025-09-19T02:58:16Z</vt:lpwstr>
  </property>
  <property fmtid="{D5CDD505-2E9C-101B-9397-08002B2CF9AE}" pid="5" name="MSIP_Label_38b525e5-f3da-4501-8f1e-526b6769fc56_Method">
    <vt:lpwstr>Standard</vt:lpwstr>
  </property>
  <property fmtid="{D5CDD505-2E9C-101B-9397-08002B2CF9AE}" pid="6" name="MSIP_Label_38b525e5-f3da-4501-8f1e-526b6769fc56_Name">
    <vt:lpwstr>defa4170-0d19-0005-0004-bc88714345d2</vt:lpwstr>
  </property>
  <property fmtid="{D5CDD505-2E9C-101B-9397-08002B2CF9AE}" pid="7" name="MSIP_Label_38b525e5-f3da-4501-8f1e-526b6769fc56_SiteId">
    <vt:lpwstr>db6e1183-4c65-405c-82ce-7cd53fa6e9dc</vt:lpwstr>
  </property>
  <property fmtid="{D5CDD505-2E9C-101B-9397-08002B2CF9AE}" pid="8" name="MSIP_Label_38b525e5-f3da-4501-8f1e-526b6769fc56_ActionId">
    <vt:lpwstr>576fc442-b5f9-4efd-a53f-31940988beeb</vt:lpwstr>
  </property>
  <property fmtid="{D5CDD505-2E9C-101B-9397-08002B2CF9AE}" pid="9" name="MSIP_Label_38b525e5-f3da-4501-8f1e-526b6769fc56_ContentBits">
    <vt:lpwstr>0</vt:lpwstr>
  </property>
  <property fmtid="{D5CDD505-2E9C-101B-9397-08002B2CF9AE}" pid="10" name="MSIP_Label_38b525e5-f3da-4501-8f1e-526b6769fc56_Tag">
    <vt:lpwstr>10, 3, 0, 2</vt:lpwstr>
  </property>
</Properties>
</file>